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70" yWindow="30" windowWidth="11085" windowHeight="10920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  <sheet name="Renewable Energy" sheetId="6" state="hidden" r:id="rId6"/>
  </sheets>
  <definedNames>
    <definedName name="_xlnm.Print_Area" localSheetId="0">'.01'!$A$1:$J$42</definedName>
    <definedName name="_xlnm.Print_Area" localSheetId="2">'.03&amp;.04'!$A$1:$L$53</definedName>
    <definedName name="_xlnm.Print_Area" localSheetId="3">'.05,.06,.07'!$A$1:$K$65</definedName>
    <definedName name="_xlnm.Print_Area" localSheetId="4">'.08,.09'!$A$1:$L$61</definedName>
  </definedNames>
  <calcPr calcMode="manual" fullCalcOnLoad="1"/>
</workbook>
</file>

<file path=xl/sharedStrings.xml><?xml version="1.0" encoding="utf-8"?>
<sst xmlns="http://schemas.openxmlformats.org/spreadsheetml/2006/main" count="106" uniqueCount="74">
  <si>
    <t>Consumption (Mwhrs)</t>
  </si>
  <si>
    <t>Year</t>
  </si>
  <si>
    <t>Capacity (Mws)</t>
  </si>
  <si>
    <t>Production (Mwhrs)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</si>
  <si>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</si>
  <si>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</si>
  <si>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</si>
  <si>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</si>
  <si>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</si>
  <si>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</si>
  <si>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</si>
  <si>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</si>
  <si>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</si>
  <si>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</si>
  <si>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</si>
  <si>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</si>
  <si>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</si>
  <si>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</si>
  <si>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</si>
  <si>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</si>
  <si>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</si>
  <si>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</si>
  <si>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</si>
  <si>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</si>
  <si>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</si>
  <si>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</si>
  <si>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</si>
  <si>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</si>
  <si>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</si>
  <si>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</si>
  <si>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</si>
  <si>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</si>
  <si>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</si>
  <si>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</si>
  <si>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</si>
  <si>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</si>
  <si>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</si>
  <si>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</si>
  <si>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</si>
  <si>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</si>
  <si>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</si>
  <si>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</si>
  <si>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</si>
  <si>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</si>
  <si>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</si>
  <si>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</si>
  <si>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</si>
  <si>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</si>
  <si>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</t>
    </r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</si>
  <si>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</si>
  <si>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</si>
  <si>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</si>
  <si>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</si>
  <si>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</si>
  <si>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</si>
  <si>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</si>
  <si>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</si>
  <si>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</si>
  <si>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</si>
  <si>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</si>
  <si>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</si>
  <si>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Excludes electricity from private generators.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</si>
  <si>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</si>
  <si>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 and Cayman Water Company</t>
    </r>
  </si>
  <si>
    <t>..</t>
  </si>
  <si>
    <t xml:space="preserve">   Desalinated Water Produced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</si>
  <si>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Cayman, and Cayman Water Company (up to 2016 only)</t>
    </r>
  </si>
  <si>
    <t>STATISTICAL COMPENDIUM 2017</t>
  </si>
  <si>
    <t>Electricity Production in Grand Cayman, 1996 -  2017</t>
  </si>
  <si>
    <t>Electricity Production in the Sister Islands, 1991 -  2016</t>
  </si>
  <si>
    <t>Water Production in Grand Cayman, 2011 -  2017</t>
  </si>
  <si>
    <t>Water Supply in Cayman Brac, 2011 -  2017</t>
  </si>
  <si>
    <t>Trucked Water by Source, Grand Cayman 2011 -  2017</t>
  </si>
  <si>
    <t>Desalinated Water Consumption by Consumer Group, 2010- 2017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</si>
</sst>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3" xfId="0" applyFill="1" applyBorder="1" applyAlignment="1">
      <alignment horizontal="center"/>
    </xf>
    <xf numFmtId="181" fontId="0" fillId="0" borderId="13" xfId="0" applyNumberFormat="1" applyFont="1" applyFill="1" applyBorder="1" applyAlignment="1" quotePrefix="1">
      <alignment horizontal="right"/>
    </xf>
    <xf numFmtId="183" fontId="0" fillId="0" borderId="13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3" xfId="42" applyNumberFormat="1" applyFont="1" applyFill="1" applyBorder="1" applyAlignment="1">
      <alignment horizontal="right"/>
    </xf>
    <xf numFmtId="197" fontId="0" fillId="0" borderId="13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183" fontId="0" fillId="0" borderId="13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83" fontId="0" fillId="0" borderId="13" xfId="0" applyNumberForma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0" xfId="42" applyNumberFormat="1" applyFill="1" applyBorder="1" applyAlignment="1">
      <alignment/>
    </xf>
    <xf numFmtId="190" fontId="0" fillId="0" borderId="13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42" applyNumberFormat="1" applyFont="1" applyFill="1" applyAlignment="1">
      <alignment/>
    </xf>
    <xf numFmtId="182" fontId="0" fillId="0" borderId="13" xfId="42" applyNumberForma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2" fontId="0" fillId="0" borderId="0" xfId="42" applyNumberFormat="1" applyFont="1" applyFill="1" applyAlignment="1">
      <alignment/>
    </xf>
    <xf numFmtId="0" fontId="0" fillId="0" borderId="13" xfId="0" applyFont="1" applyFill="1" applyBorder="1" applyAlignment="1">
      <alignment horizontal="left" indent="1"/>
    </xf>
    <xf numFmtId="182" fontId="0" fillId="0" borderId="13" xfId="42" applyNumberFormat="1" applyFont="1" applyFill="1" applyBorder="1" applyAlignment="1">
      <alignment/>
    </xf>
    <xf numFmtId="182" fontId="0" fillId="0" borderId="13" xfId="42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82" fontId="1" fillId="0" borderId="0" xfId="42" applyNumberFormat="1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2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right"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2" fontId="0" fillId="0" borderId="13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2" fontId="1" fillId="0" borderId="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2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8.57421875" style="1" customWidth="1"/>
    <col min="12" max="13" width="9.140625" style="1" customWidth="1"/>
    <col min="14" max="14" width="12.00390625" style="1" bestFit="1" customWidth="1"/>
    <col min="15" max="16384" width="9.140625" style="1" customWidth="1"/>
  </cols>
  <sheetData>
    <row r="4" spans="7:10" ht="15">
      <c r="G4" s="10"/>
      <c r="H4" s="10"/>
      <c r="I4" s="10"/>
      <c r="J4" s="11" t="s">
        <v>67</v>
      </c>
    </row>
    <row r="5" ht="9" customHeight="1"/>
    <row r="7" spans="2:11" ht="15.75">
      <c r="B7" s="12">
        <v>20.01</v>
      </c>
      <c r="C7" s="13" t="s">
        <v>68</v>
      </c>
      <c r="D7" s="13"/>
      <c r="E7" s="13"/>
      <c r="F7" s="13"/>
      <c r="G7" s="13"/>
      <c r="H7" s="13"/>
      <c r="I7" s="13"/>
      <c r="J7" s="13"/>
      <c r="K7" s="14"/>
    </row>
    <row r="8" ht="9" customHeight="1"/>
    <row r="9" ht="14.25" customHeight="1"/>
    <row r="10" spans="3:11" ht="12.75">
      <c r="C10" s="15"/>
      <c r="D10" s="15"/>
      <c r="E10" s="15"/>
      <c r="F10" s="16" t="s">
        <v>0</v>
      </c>
      <c r="G10" s="17"/>
      <c r="H10" s="17"/>
      <c r="I10" s="17"/>
      <c r="J10" s="18"/>
      <c r="K10" s="19"/>
    </row>
    <row r="11" spans="3:11" ht="32.25" customHeight="1">
      <c r="C11" s="20" t="s">
        <v>1</v>
      </c>
      <c r="D11" s="20" t="s">
        <v>2</v>
      </c>
      <c r="E11" s="20" t="s">
        <v>3</v>
      </c>
      <c r="F11" s="21" t="s">
        <v>20</v>
      </c>
      <c r="G11" s="22" t="s">
        <v>43</v>
      </c>
      <c r="H11" s="22" t="s">
        <v>4</v>
      </c>
      <c r="I11" s="23" t="s">
        <v>8</v>
      </c>
      <c r="J11" s="22" t="s">
        <v>5</v>
      </c>
      <c r="K11" s="19"/>
    </row>
    <row r="12" spans="3:11" ht="12.75" customHeight="1">
      <c r="C12" s="24"/>
      <c r="D12" s="24"/>
      <c r="E12" s="24"/>
      <c r="F12" s="25"/>
      <c r="G12" s="24"/>
      <c r="H12" s="24"/>
      <c r="I12" s="26"/>
      <c r="J12" s="24"/>
      <c r="K12" s="19"/>
    </row>
    <row r="13" spans="3:10" ht="12.75">
      <c r="C13" s="27">
        <v>1996</v>
      </c>
      <c r="D13" s="28">
        <v>71.8</v>
      </c>
      <c r="E13" s="29">
        <v>309717</v>
      </c>
      <c r="F13" s="30">
        <v>124580</v>
      </c>
      <c r="G13" s="31">
        <v>153756</v>
      </c>
      <c r="H13" s="31">
        <v>3113</v>
      </c>
      <c r="I13" s="32">
        <f>SUM(F13:H13)</f>
        <v>281449</v>
      </c>
      <c r="J13" s="33">
        <v>4.7</v>
      </c>
    </row>
    <row r="14" spans="3:10" ht="12.75">
      <c r="C14" s="27">
        <v>1997</v>
      </c>
      <c r="D14" s="28">
        <v>88.36</v>
      </c>
      <c r="E14" s="29">
        <v>347766</v>
      </c>
      <c r="F14" s="30">
        <v>140344</v>
      </c>
      <c r="G14" s="31">
        <v>168662</v>
      </c>
      <c r="H14" s="31">
        <v>3286</v>
      </c>
      <c r="I14" s="32">
        <f aca="true" t="shared" si="0" ref="I14:I24">SUM(F14:H14)</f>
        <v>312292</v>
      </c>
      <c r="J14" s="33" t="e">
        <f>(I14/#REF!-1)*100</f>
        <v>#REF!</v>
      </c>
    </row>
    <row r="15" spans="3:10" ht="12.75">
      <c r="C15" s="8">
        <v>1998</v>
      </c>
      <c r="D15" s="35">
        <v>97.2</v>
      </c>
      <c r="E15" s="31">
        <v>381121</v>
      </c>
      <c r="F15" s="30">
        <v>158877</v>
      </c>
      <c r="G15" s="31">
        <v>181293</v>
      </c>
      <c r="H15" s="31">
        <v>3293</v>
      </c>
      <c r="I15" s="32">
        <f t="shared" si="0"/>
        <v>343463</v>
      </c>
      <c r="J15" s="33">
        <f>(I15/I14-1)*100</f>
        <v>9.981363595609238</v>
      </c>
    </row>
    <row r="16" spans="2:11" ht="12.75">
      <c r="B16" s="7"/>
      <c r="C16" s="8">
        <v>1999</v>
      </c>
      <c r="D16" s="7">
        <v>94.8</v>
      </c>
      <c r="E16" s="31">
        <v>390370</v>
      </c>
      <c r="F16" s="30">
        <v>168153</v>
      </c>
      <c r="G16" s="31">
        <v>191527</v>
      </c>
      <c r="H16" s="31">
        <v>3322</v>
      </c>
      <c r="I16" s="32">
        <f t="shared" si="0"/>
        <v>363002</v>
      </c>
      <c r="J16" s="33">
        <f>(I16/I15-1)*100</f>
        <v>5.688822376791669</v>
      </c>
      <c r="K16" s="7"/>
    </row>
    <row r="17" spans="2:11" ht="12.75">
      <c r="B17" s="7"/>
      <c r="C17" s="8">
        <v>2000</v>
      </c>
      <c r="D17" s="34">
        <v>115.139</v>
      </c>
      <c r="E17" s="31">
        <v>426465</v>
      </c>
      <c r="F17" s="30">
        <v>179451</v>
      </c>
      <c r="G17" s="31">
        <v>203122</v>
      </c>
      <c r="H17" s="31">
        <v>3409</v>
      </c>
      <c r="I17" s="32">
        <f t="shared" si="0"/>
        <v>385982</v>
      </c>
      <c r="J17" s="33">
        <f>(I17/I16-1)*100</f>
        <v>6.330543633368402</v>
      </c>
      <c r="K17" s="7"/>
    </row>
    <row r="18" spans="2:11" ht="12.75">
      <c r="B18" s="7"/>
      <c r="C18" s="8">
        <v>2001</v>
      </c>
      <c r="D18" s="34">
        <v>115.139</v>
      </c>
      <c r="E18" s="31">
        <v>449300</v>
      </c>
      <c r="F18" s="30">
        <v>189667</v>
      </c>
      <c r="G18" s="31">
        <v>213880</v>
      </c>
      <c r="H18" s="31">
        <v>3502</v>
      </c>
      <c r="I18" s="36">
        <f t="shared" si="0"/>
        <v>407049</v>
      </c>
      <c r="J18" s="33">
        <f>(I18/I17-1)*100</f>
        <v>5.458026540097727</v>
      </c>
      <c r="K18" s="7"/>
    </row>
    <row r="19" spans="2:11" ht="12.75">
      <c r="B19" s="7"/>
      <c r="C19" s="8"/>
      <c r="D19" s="34"/>
      <c r="E19" s="31"/>
      <c r="F19" s="30"/>
      <c r="G19" s="31"/>
      <c r="H19" s="31"/>
      <c r="I19" s="36"/>
      <c r="J19" s="33"/>
      <c r="K19" s="7"/>
    </row>
    <row r="20" spans="2:11" ht="12.75">
      <c r="B20" s="7"/>
      <c r="C20" s="8">
        <v>2002</v>
      </c>
      <c r="D20" s="34">
        <v>115.139</v>
      </c>
      <c r="E20" s="31">
        <v>466136</v>
      </c>
      <c r="F20" s="30">
        <v>200389</v>
      </c>
      <c r="G20" s="31">
        <v>221005</v>
      </c>
      <c r="H20" s="31">
        <v>4238</v>
      </c>
      <c r="I20" s="36">
        <f t="shared" si="0"/>
        <v>425632</v>
      </c>
      <c r="J20" s="33">
        <f>(I20/I18-1)*100</f>
        <v>4.565298035371668</v>
      </c>
      <c r="K20" s="7"/>
    </row>
    <row r="21" spans="2:11" ht="12.75">
      <c r="B21" s="7"/>
      <c r="C21" s="8">
        <v>2003</v>
      </c>
      <c r="D21" s="34">
        <v>123.136</v>
      </c>
      <c r="E21" s="31">
        <v>489693</v>
      </c>
      <c r="F21" s="30">
        <v>211237</v>
      </c>
      <c r="G21" s="31">
        <v>228498</v>
      </c>
      <c r="H21" s="31">
        <v>4533</v>
      </c>
      <c r="I21" s="36">
        <f t="shared" si="0"/>
        <v>444268</v>
      </c>
      <c r="J21" s="33">
        <f>(I21/I20-1)*100</f>
        <v>4.378430193218552</v>
      </c>
      <c r="K21" s="7"/>
    </row>
    <row r="22" spans="2:11" ht="12.75">
      <c r="B22" s="7"/>
      <c r="C22" s="8">
        <v>2004</v>
      </c>
      <c r="D22" s="37">
        <v>95.43</v>
      </c>
      <c r="E22" s="31">
        <v>433379</v>
      </c>
      <c r="F22" s="30">
        <v>183142</v>
      </c>
      <c r="G22" s="31">
        <v>191521</v>
      </c>
      <c r="H22" s="31">
        <v>4069</v>
      </c>
      <c r="I22" s="36">
        <f t="shared" si="0"/>
        <v>378732</v>
      </c>
      <c r="J22" s="38">
        <f>(I22/I21-1)*100</f>
        <v>-14.751456328162282</v>
      </c>
      <c r="K22" s="7"/>
    </row>
    <row r="23" spans="2:11" ht="12.75">
      <c r="B23" s="7"/>
      <c r="C23" s="8">
        <v>2005</v>
      </c>
      <c r="D23" s="37">
        <v>106.8</v>
      </c>
      <c r="E23" s="31">
        <v>463158</v>
      </c>
      <c r="F23" s="30">
        <v>200330</v>
      </c>
      <c r="G23" s="31">
        <v>222434</v>
      </c>
      <c r="H23" s="31">
        <v>5020</v>
      </c>
      <c r="I23" s="36">
        <f t="shared" si="0"/>
        <v>427784</v>
      </c>
      <c r="J23" s="33">
        <f>(I23/I22-1)*100</f>
        <v>12.951638625730077</v>
      </c>
      <c r="K23" s="7"/>
    </row>
    <row r="24" spans="2:11" ht="12.75">
      <c r="B24" s="7"/>
      <c r="C24" s="8">
        <v>2006</v>
      </c>
      <c r="D24" s="37">
        <v>120.6</v>
      </c>
      <c r="E24" s="31">
        <v>535692</v>
      </c>
      <c r="F24" s="30">
        <v>228160</v>
      </c>
      <c r="G24" s="31">
        <v>258034</v>
      </c>
      <c r="H24" s="31">
        <v>5287</v>
      </c>
      <c r="I24" s="36">
        <f t="shared" si="0"/>
        <v>491481</v>
      </c>
      <c r="J24" s="33">
        <f>(I24/I23-1)*100</f>
        <v>14.889991210517461</v>
      </c>
      <c r="K24" s="7"/>
    </row>
    <row r="25" spans="2:11" ht="12.75">
      <c r="B25" s="7"/>
      <c r="C25" s="8"/>
      <c r="D25" s="37"/>
      <c r="E25" s="31"/>
      <c r="F25" s="30"/>
      <c r="G25" s="31"/>
      <c r="H25" s="31"/>
      <c r="I25" s="36"/>
      <c r="J25" s="33"/>
      <c r="K25" s="7"/>
    </row>
    <row r="26" spans="2:11" ht="12" customHeight="1">
      <c r="B26" s="7"/>
      <c r="C26" s="8">
        <v>2007</v>
      </c>
      <c r="D26" s="34">
        <v>136.6</v>
      </c>
      <c r="E26" s="31">
        <v>584370</v>
      </c>
      <c r="F26" s="30">
        <v>249426</v>
      </c>
      <c r="G26" s="31">
        <v>279424</v>
      </c>
      <c r="H26" s="31">
        <v>5391</v>
      </c>
      <c r="I26" s="36">
        <f>SUM(F26:H26)</f>
        <v>534241</v>
      </c>
      <c r="J26" s="33">
        <f>(I26/I24-1)*100</f>
        <v>8.700234597064792</v>
      </c>
      <c r="K26" s="7"/>
    </row>
    <row r="27" spans="2:11" ht="12.75">
      <c r="B27" s="7"/>
      <c r="C27" s="8">
        <v>2008</v>
      </c>
      <c r="D27" s="34">
        <v>136.6</v>
      </c>
      <c r="E27" s="31">
        <v>596782</v>
      </c>
      <c r="F27" s="30">
        <v>251698</v>
      </c>
      <c r="G27" s="31">
        <v>290288</v>
      </c>
      <c r="H27" s="31">
        <v>5702</v>
      </c>
      <c r="I27" s="36">
        <f>SUM(F27:H27)</f>
        <v>547688</v>
      </c>
      <c r="J27" s="33">
        <f>(I27/I26-1)*100</f>
        <v>2.5170288315572886</v>
      </c>
      <c r="K27" s="7"/>
    </row>
    <row r="28" spans="2:11" ht="12.75">
      <c r="B28" s="7"/>
      <c r="C28" s="8">
        <v>2009</v>
      </c>
      <c r="D28" s="34">
        <v>152.6</v>
      </c>
      <c r="E28" s="31">
        <v>608782</v>
      </c>
      <c r="F28" s="30">
        <v>263110</v>
      </c>
      <c r="G28" s="31">
        <v>290655</v>
      </c>
      <c r="H28" s="31">
        <v>5985</v>
      </c>
      <c r="I28" s="36">
        <f>SUM(F28:H28)</f>
        <v>559750</v>
      </c>
      <c r="J28" s="33">
        <f>(I28/I27-1)*100</f>
        <v>2.202348782518504</v>
      </c>
      <c r="K28" s="7"/>
    </row>
    <row r="29" spans="2:11" ht="12.75">
      <c r="B29" s="7"/>
      <c r="C29" s="8">
        <v>2010</v>
      </c>
      <c r="D29" s="34">
        <v>151.23</v>
      </c>
      <c r="E29" s="31">
        <v>605119</v>
      </c>
      <c r="F29" s="30">
        <v>262545</v>
      </c>
      <c r="G29" s="31">
        <v>284855</v>
      </c>
      <c r="H29" s="31">
        <v>5193</v>
      </c>
      <c r="I29" s="36">
        <f>SUM(F29:H29)</f>
        <v>552593</v>
      </c>
      <c r="J29" s="38">
        <f>(I29/I28-1)*100</f>
        <v>-1.2786065207681996</v>
      </c>
      <c r="K29" s="7"/>
    </row>
    <row r="30" spans="2:11" ht="12.75">
      <c r="B30" s="7"/>
      <c r="C30" s="8">
        <v>2011</v>
      </c>
      <c r="D30" s="39">
        <v>151.23</v>
      </c>
      <c r="E30" s="31">
        <v>606508</v>
      </c>
      <c r="F30" s="30">
        <v>258765</v>
      </c>
      <c r="G30" s="31">
        <v>289043</v>
      </c>
      <c r="H30" s="31">
        <v>6174</v>
      </c>
      <c r="I30" s="36">
        <f>SUM(F30:H30)</f>
        <v>553982</v>
      </c>
      <c r="J30" s="38">
        <f>(I30/I29-1)*100</f>
        <v>0.25136040449300623</v>
      </c>
      <c r="K30" s="7"/>
    </row>
    <row r="31" spans="2:11" ht="12.75">
      <c r="B31" s="7"/>
      <c r="C31" s="8">
        <v>2012</v>
      </c>
      <c r="D31" s="39">
        <v>149.5</v>
      </c>
      <c r="E31" s="31">
        <v>587100</v>
      </c>
      <c r="F31" s="30">
        <v>254397</v>
      </c>
      <c r="G31" s="31">
        <v>287080</v>
      </c>
      <c r="H31" s="31">
        <v>6332</v>
      </c>
      <c r="I31" s="36">
        <v>547809</v>
      </c>
      <c r="J31" s="38">
        <f>(I31/I30-1)*100</f>
        <v>-1.114296132365311</v>
      </c>
      <c r="K31" s="7"/>
    </row>
    <row r="32" spans="2:11" ht="12.75">
      <c r="B32" s="7"/>
      <c r="C32" s="8">
        <v>2013</v>
      </c>
      <c r="D32" s="39">
        <v>149.5</v>
      </c>
      <c r="E32" s="31">
        <v>595600</v>
      </c>
      <c r="F32" s="30">
        <v>261002</v>
      </c>
      <c r="G32" s="31">
        <v>288114</v>
      </c>
      <c r="H32" s="31">
        <v>6596</v>
      </c>
      <c r="I32" s="36">
        <v>555712</v>
      </c>
      <c r="J32" s="38">
        <v>1</v>
      </c>
      <c r="K32" s="7"/>
    </row>
    <row r="33" spans="2:11" ht="12.75">
      <c r="B33" s="7"/>
      <c r="C33" s="8">
        <v>2014</v>
      </c>
      <c r="D33" s="7">
        <v>131.7</v>
      </c>
      <c r="E33" s="31">
        <v>604700</v>
      </c>
      <c r="F33" s="30">
        <v>266742</v>
      </c>
      <c r="G33" s="31">
        <v>290745</v>
      </c>
      <c r="H33" s="31">
        <v>6740</v>
      </c>
      <c r="I33" s="36">
        <v>564227</v>
      </c>
      <c r="J33" s="38">
        <f>(I33/I32-1)*100</f>
        <v>1.5322685131866853</v>
      </c>
      <c r="K33" s="7"/>
    </row>
    <row r="34" spans="2:11" ht="12.75">
      <c r="B34" s="7"/>
      <c r="C34" s="8">
        <v>2015</v>
      </c>
      <c r="D34" s="39">
        <v>131.7</v>
      </c>
      <c r="E34" s="31">
        <v>623700</v>
      </c>
      <c r="F34" s="30">
        <v>276944</v>
      </c>
      <c r="G34" s="31">
        <v>298285</v>
      </c>
      <c r="H34" s="31">
        <v>6748</v>
      </c>
      <c r="I34" s="36">
        <v>581977</v>
      </c>
      <c r="J34" s="38">
        <f>(I34/I33-1)*100</f>
        <v>3.145896952822169</v>
      </c>
      <c r="K34" s="7"/>
    </row>
    <row r="35" spans="2:11" ht="12.75">
      <c r="B35" s="7"/>
      <c r="C35" s="8">
        <v>2016</v>
      </c>
      <c r="D35" s="39">
        <v>160.9</v>
      </c>
      <c r="E35" s="31">
        <v>650280</v>
      </c>
      <c r="F35" s="30">
        <v>299079</v>
      </c>
      <c r="G35" s="31">
        <v>300825</v>
      </c>
      <c r="H35" s="31">
        <v>6795</v>
      </c>
      <c r="I35" s="36">
        <f>SUM(F35:H35)</f>
        <v>606699</v>
      </c>
      <c r="J35" s="38">
        <f>(I35/I34-1)*100</f>
        <v>4.247934196712233</v>
      </c>
      <c r="K35" s="7"/>
    </row>
    <row r="36" spans="2:11" ht="12.75">
      <c r="B36" s="7"/>
      <c r="C36" s="40">
        <v>2017</v>
      </c>
      <c r="D36" s="41">
        <v>160.9</v>
      </c>
      <c r="E36" s="42">
        <v>654300</v>
      </c>
      <c r="F36" s="43">
        <v>312812</v>
      </c>
      <c r="G36" s="42">
        <v>302094</v>
      </c>
      <c r="H36" s="42">
        <v>6880</v>
      </c>
      <c r="I36" s="44">
        <v>621786</v>
      </c>
      <c r="J36" s="45">
        <f>(I36/I35-1)*100</f>
        <v>2.486735597058831</v>
      </c>
      <c r="K36" s="7"/>
    </row>
    <row r="37" spans="2:11" ht="12.75">
      <c r="B37" s="7"/>
      <c r="C37" s="8"/>
      <c r="D37" s="39"/>
      <c r="E37" s="31"/>
      <c r="F37" s="31"/>
      <c r="G37" s="31"/>
      <c r="H37" s="31"/>
      <c r="I37" s="36"/>
      <c r="J37" s="38"/>
      <c r="K37" s="7"/>
    </row>
    <row r="38" spans="2:11" ht="14.25" customHeight="1">
      <c r="B38" s="14"/>
      <c r="C38" s="46" t="s">
        <v>25</v>
      </c>
      <c r="D38" s="14"/>
      <c r="E38" s="14"/>
      <c r="F38" s="14"/>
      <c r="G38" s="14"/>
      <c r="H38" s="14"/>
      <c r="I38" s="14"/>
      <c r="J38" s="14"/>
      <c r="K38" s="14"/>
    </row>
    <row r="39" spans="2:11" ht="14.25" customHeight="1">
      <c r="B39" s="14"/>
      <c r="C39" s="7" t="s">
        <v>44</v>
      </c>
      <c r="D39" s="14"/>
      <c r="E39" s="14"/>
      <c r="F39" s="14"/>
      <c r="G39" s="14"/>
      <c r="H39" s="14"/>
      <c r="I39" s="14"/>
      <c r="J39" s="14"/>
      <c r="K39" s="14"/>
    </row>
    <row r="40" spans="2:11" ht="14.25" customHeight="1">
      <c r="B40" s="14"/>
      <c r="C40" s="47" t="s">
        <v>61</v>
      </c>
      <c r="D40" s="14"/>
      <c r="E40" s="14"/>
      <c r="F40" s="14"/>
      <c r="G40" s="14"/>
      <c r="H40" s="14"/>
      <c r="I40" s="14"/>
      <c r="J40" s="14"/>
      <c r="K40" s="14"/>
    </row>
    <row r="41" spans="2:11" ht="14.25" customHeight="1">
      <c r="B41" s="14"/>
      <c r="C41" s="48"/>
      <c r="D41" s="14"/>
      <c r="E41" s="14"/>
      <c r="F41" s="14"/>
      <c r="G41" s="14"/>
      <c r="H41" s="14"/>
      <c r="I41" s="14"/>
      <c r="J41" s="14"/>
      <c r="K41" s="14"/>
    </row>
    <row r="42" spans="2:11" ht="14.25" customHeight="1">
      <c r="B42" s="14"/>
      <c r="C42" s="49" t="s">
        <v>45</v>
      </c>
      <c r="D42" s="14"/>
      <c r="E42" s="14"/>
      <c r="F42" s="14"/>
      <c r="G42" s="14"/>
      <c r="H42" s="14"/>
      <c r="I42" s="14"/>
      <c r="J42" s="14"/>
      <c r="K42" s="14"/>
    </row>
  </sheetData>
  <sheetProtection/>
  <mergeCells count="2">
    <mergeCell ref="C7:J7"/>
    <mergeCell ref="F10:J10"/>
  </mergeCells>
  <printOptions horizontalCentered="1"/>
  <pageMargins left="1" right="1" top="1" bottom="1" header="0.5" footer="0.5"/>
  <pageSetup fitToWidth="0" horizontalDpi="300" verticalDpi="300" orientation="portrait" scale="83" r:id="rId3"/>
  <colBreaks count="1" manualBreakCount="1">
    <brk id="10" max="41" man="1"/>
  </colBreaks>
  <ignoredErrors>
    <ignoredError sqref="I13 I35 I14:I30" formulaRange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2:10" ht="12.75">
      <c r="B1" s="14"/>
      <c r="C1" s="14"/>
      <c r="D1" s="14"/>
      <c r="E1" s="14"/>
      <c r="F1" s="14"/>
      <c r="G1" s="14"/>
      <c r="H1" s="14"/>
      <c r="I1" s="14"/>
      <c r="J1" s="14"/>
    </row>
    <row r="2" spans="2:10" ht="15">
      <c r="B2" s="27"/>
      <c r="C2" s="27"/>
      <c r="D2" s="27"/>
      <c r="E2" s="27"/>
      <c r="F2" s="27"/>
      <c r="G2" s="27"/>
      <c r="H2" s="27"/>
      <c r="I2" s="11" t="s">
        <v>67</v>
      </c>
      <c r="J2" s="27"/>
    </row>
    <row r="6" spans="2:10" ht="15.75">
      <c r="B6" s="12">
        <v>20.02</v>
      </c>
      <c r="C6" s="13" t="s">
        <v>69</v>
      </c>
      <c r="D6" s="13"/>
      <c r="E6" s="13"/>
      <c r="F6" s="13"/>
      <c r="G6" s="13"/>
      <c r="H6" s="13"/>
      <c r="I6" s="13"/>
      <c r="J6" s="14"/>
    </row>
    <row r="8" spans="8:9" ht="12.75">
      <c r="H8" s="55"/>
      <c r="I8" s="56" t="s">
        <v>23</v>
      </c>
    </row>
    <row r="9" spans="3:9" ht="12.75">
      <c r="C9" s="57" t="s">
        <v>1</v>
      </c>
      <c r="D9" s="57"/>
      <c r="E9" s="57" t="s">
        <v>6</v>
      </c>
      <c r="F9" s="57"/>
      <c r="G9" s="57" t="s">
        <v>7</v>
      </c>
      <c r="H9" s="57"/>
      <c r="I9" s="58" t="s">
        <v>40</v>
      </c>
    </row>
    <row r="10" spans="3:9" ht="12.75">
      <c r="C10" s="27">
        <v>1991</v>
      </c>
      <c r="E10" s="29">
        <v>7262</v>
      </c>
      <c r="F10" s="29"/>
      <c r="G10" s="29">
        <v>245</v>
      </c>
      <c r="I10" s="59">
        <f>SUM(E10:G10)</f>
        <v>7507</v>
      </c>
    </row>
    <row r="11" spans="3:9" ht="12.75">
      <c r="C11" s="27">
        <v>1992</v>
      </c>
      <c r="E11" s="29">
        <v>7322</v>
      </c>
      <c r="F11" s="29"/>
      <c r="G11" s="29">
        <v>416</v>
      </c>
      <c r="I11" s="59">
        <f>SUM(E11:G11)</f>
        <v>7738</v>
      </c>
    </row>
    <row r="12" spans="3:9" ht="12.75">
      <c r="C12" s="27">
        <v>1993</v>
      </c>
      <c r="E12" s="29">
        <v>7346</v>
      </c>
      <c r="F12" s="29"/>
      <c r="G12" s="29">
        <v>698</v>
      </c>
      <c r="I12" s="59">
        <f>SUM(E12:G12)</f>
        <v>8044</v>
      </c>
    </row>
    <row r="13" spans="3:9" ht="12.75">
      <c r="C13" s="27">
        <v>1994</v>
      </c>
      <c r="E13" s="29">
        <v>8096</v>
      </c>
      <c r="F13" s="29"/>
      <c r="G13" s="29">
        <v>1211</v>
      </c>
      <c r="I13" s="59">
        <f>SUM(E13:G13)</f>
        <v>9307</v>
      </c>
    </row>
    <row r="14" spans="3:9" ht="12.75">
      <c r="C14" s="27">
        <v>1995</v>
      </c>
      <c r="E14" s="29">
        <v>7625</v>
      </c>
      <c r="F14" s="29"/>
      <c r="G14" s="29">
        <v>1564</v>
      </c>
      <c r="I14" s="59">
        <f>SUM(E14:G14)</f>
        <v>9189</v>
      </c>
    </row>
    <row r="15" spans="3:9" ht="12.75">
      <c r="C15" s="27"/>
      <c r="E15" s="29"/>
      <c r="F15" s="29"/>
      <c r="G15" s="29"/>
      <c r="I15" s="59"/>
    </row>
    <row r="16" spans="3:9" ht="12.75">
      <c r="C16" s="27">
        <v>1996</v>
      </c>
      <c r="E16" s="29">
        <v>8427</v>
      </c>
      <c r="F16" s="29"/>
      <c r="G16" s="29">
        <v>1848</v>
      </c>
      <c r="I16" s="59">
        <f aca="true" t="shared" si="0" ref="I16:I21">SUM(E16:G16)</f>
        <v>10275</v>
      </c>
    </row>
    <row r="17" spans="3:9" ht="12.75">
      <c r="C17" s="27">
        <v>1997</v>
      </c>
      <c r="E17" s="29">
        <v>9942</v>
      </c>
      <c r="F17" s="29"/>
      <c r="G17" s="29">
        <v>2196</v>
      </c>
      <c r="I17" s="59">
        <f t="shared" si="0"/>
        <v>12138</v>
      </c>
    </row>
    <row r="18" spans="3:9" ht="12.75">
      <c r="C18" s="8">
        <v>1998</v>
      </c>
      <c r="D18" s="7"/>
      <c r="E18" s="31">
        <v>10980</v>
      </c>
      <c r="F18" s="7"/>
      <c r="G18" s="31">
        <f>2509624/1000</f>
        <v>2509.624</v>
      </c>
      <c r="H18" s="7"/>
      <c r="I18" s="9">
        <f t="shared" si="0"/>
        <v>13489.624</v>
      </c>
    </row>
    <row r="19" spans="3:9" ht="12.75">
      <c r="C19" s="8">
        <v>1999</v>
      </c>
      <c r="D19" s="7"/>
      <c r="E19" s="31">
        <f>11366493/1000</f>
        <v>11366.493</v>
      </c>
      <c r="F19" s="7"/>
      <c r="G19" s="31">
        <f>2780327/1000</f>
        <v>2780.327</v>
      </c>
      <c r="H19" s="7"/>
      <c r="I19" s="9">
        <f t="shared" si="0"/>
        <v>14146.82</v>
      </c>
    </row>
    <row r="20" spans="3:9" ht="12.75">
      <c r="C20" s="8">
        <v>2000</v>
      </c>
      <c r="D20" s="7"/>
      <c r="E20" s="31">
        <f>11572540/1000</f>
        <v>11572.54</v>
      </c>
      <c r="F20" s="7"/>
      <c r="G20" s="31">
        <f>2841804/1000</f>
        <v>2841.804</v>
      </c>
      <c r="H20" s="7"/>
      <c r="I20" s="9">
        <f t="shared" si="0"/>
        <v>14414.344000000001</v>
      </c>
    </row>
    <row r="21" spans="3:9" ht="12.75">
      <c r="C21" s="8">
        <v>2001</v>
      </c>
      <c r="D21" s="7"/>
      <c r="E21" s="31">
        <v>12637.623</v>
      </c>
      <c r="F21" s="7"/>
      <c r="G21" s="31">
        <v>2914.454</v>
      </c>
      <c r="H21" s="7"/>
      <c r="I21" s="9">
        <f t="shared" si="0"/>
        <v>15552.077</v>
      </c>
    </row>
    <row r="22" ht="12.75">
      <c r="B22" s="7"/>
    </row>
    <row r="23" spans="2:9" ht="12.75">
      <c r="B23" s="7"/>
      <c r="C23" s="8">
        <v>2002</v>
      </c>
      <c r="D23" s="7"/>
      <c r="E23" s="31">
        <v>12895.898</v>
      </c>
      <c r="F23" s="7"/>
      <c r="G23" s="31">
        <v>3089.643</v>
      </c>
      <c r="H23" s="7"/>
      <c r="I23" s="9">
        <f>SUM(E23:G23)</f>
        <v>15985.541</v>
      </c>
    </row>
    <row r="24" spans="2:9" ht="12.75">
      <c r="B24" s="7"/>
      <c r="C24" s="8">
        <v>2003</v>
      </c>
      <c r="D24" s="7"/>
      <c r="E24" s="31">
        <v>13680.845</v>
      </c>
      <c r="F24" s="7"/>
      <c r="G24" s="31">
        <v>2950.488</v>
      </c>
      <c r="H24" s="7"/>
      <c r="I24" s="9">
        <f>SUM(E24:G24)</f>
        <v>16631.333</v>
      </c>
    </row>
    <row r="25" spans="2:9" ht="12.75">
      <c r="B25" s="7"/>
      <c r="C25" s="8">
        <v>2004</v>
      </c>
      <c r="D25" s="7"/>
      <c r="E25" s="31">
        <v>14097.087</v>
      </c>
      <c r="F25" s="7"/>
      <c r="G25" s="31">
        <v>3054.082</v>
      </c>
      <c r="H25" s="7"/>
      <c r="I25" s="9">
        <f>SUM(E25:G25)</f>
        <v>17151.168999999998</v>
      </c>
    </row>
    <row r="26" spans="2:9" ht="12.75">
      <c r="B26" s="7"/>
      <c r="C26" s="8">
        <v>2005</v>
      </c>
      <c r="D26" s="7"/>
      <c r="E26" s="31">
        <v>15243.631</v>
      </c>
      <c r="F26" s="7"/>
      <c r="G26" s="31">
        <v>3237.98</v>
      </c>
      <c r="H26" s="7"/>
      <c r="I26" s="9">
        <f>SUM(E26:G26)</f>
        <v>18481.611</v>
      </c>
    </row>
    <row r="27" spans="2:9" ht="12.75">
      <c r="B27" s="7"/>
      <c r="C27" s="8">
        <v>2006</v>
      </c>
      <c r="D27" s="7"/>
      <c r="E27" s="3">
        <v>15814.933</v>
      </c>
      <c r="F27" s="4"/>
      <c r="G27" s="3">
        <v>3485.06</v>
      </c>
      <c r="H27" s="2"/>
      <c r="I27" s="9">
        <f>SUM(E27:G27)</f>
        <v>19299.993000000002</v>
      </c>
    </row>
    <row r="28" ht="12.75">
      <c r="B28" s="7"/>
    </row>
    <row r="29" spans="2:9" ht="12.75">
      <c r="B29" s="7"/>
      <c r="C29" s="8">
        <v>2007</v>
      </c>
      <c r="D29" s="7"/>
      <c r="E29" s="3">
        <v>15706.508</v>
      </c>
      <c r="F29" s="4"/>
      <c r="G29" s="3">
        <v>3617.419</v>
      </c>
      <c r="H29" s="2"/>
      <c r="I29" s="9">
        <f aca="true" t="shared" si="1" ref="I29:I34">SUM(E29:G29)</f>
        <v>19323.927</v>
      </c>
    </row>
    <row r="30" spans="2:9" ht="12.75">
      <c r="B30" s="7"/>
      <c r="C30" s="8">
        <v>2008</v>
      </c>
      <c r="D30" s="7"/>
      <c r="E30" s="3">
        <v>14536.251</v>
      </c>
      <c r="F30" s="4"/>
      <c r="G30" s="3">
        <v>3318.9</v>
      </c>
      <c r="H30" s="2"/>
      <c r="I30" s="9">
        <f t="shared" si="1"/>
        <v>17855.151</v>
      </c>
    </row>
    <row r="31" spans="2:9" ht="12.75">
      <c r="B31" s="7"/>
      <c r="C31" s="8">
        <v>2009</v>
      </c>
      <c r="D31" s="7"/>
      <c r="E31" s="3">
        <v>13951</v>
      </c>
      <c r="F31" s="4"/>
      <c r="G31" s="3">
        <v>3081</v>
      </c>
      <c r="H31" s="2"/>
      <c r="I31" s="9">
        <f t="shared" si="1"/>
        <v>17032</v>
      </c>
    </row>
    <row r="32" spans="2:9" ht="12.75">
      <c r="B32" s="7"/>
      <c r="C32" s="8">
        <v>2010</v>
      </c>
      <c r="D32" s="7"/>
      <c r="E32" s="3">
        <v>15707.541</v>
      </c>
      <c r="F32" s="4"/>
      <c r="G32" s="3">
        <v>3164</v>
      </c>
      <c r="H32" s="2"/>
      <c r="I32" s="9">
        <f t="shared" si="1"/>
        <v>18871.540999999997</v>
      </c>
    </row>
    <row r="33" spans="2:9" ht="12.75">
      <c r="B33" s="7"/>
      <c r="C33" s="8">
        <v>2011</v>
      </c>
      <c r="D33" s="7"/>
      <c r="E33" s="3">
        <v>16085</v>
      </c>
      <c r="F33" s="4"/>
      <c r="G33" s="3">
        <v>3548</v>
      </c>
      <c r="H33" s="2"/>
      <c r="I33" s="9">
        <f t="shared" si="1"/>
        <v>19633</v>
      </c>
    </row>
    <row r="34" spans="2:9" ht="12.75">
      <c r="B34" s="7"/>
      <c r="C34" s="8">
        <v>2012</v>
      </c>
      <c r="D34" s="7"/>
      <c r="E34" s="3">
        <v>16209</v>
      </c>
      <c r="F34" s="4"/>
      <c r="G34" s="3">
        <v>3363</v>
      </c>
      <c r="H34" s="2"/>
      <c r="I34" s="9">
        <f t="shared" si="1"/>
        <v>19572</v>
      </c>
    </row>
    <row r="35" spans="2:9" ht="12.75">
      <c r="B35" s="7"/>
      <c r="C35" s="8">
        <v>2013</v>
      </c>
      <c r="D35" s="7"/>
      <c r="E35" s="3">
        <v>15998</v>
      </c>
      <c r="F35" s="4"/>
      <c r="G35" s="3">
        <v>3450</v>
      </c>
      <c r="H35" s="2"/>
      <c r="I35" s="9">
        <v>19448</v>
      </c>
    </row>
    <row r="36" spans="2:9" ht="12.75">
      <c r="B36" s="7"/>
      <c r="C36" s="8">
        <v>2014</v>
      </c>
      <c r="D36" s="7"/>
      <c r="E36" s="3">
        <v>16037</v>
      </c>
      <c r="F36" s="4"/>
      <c r="G36" s="3">
        <v>3472</v>
      </c>
      <c r="H36" s="2"/>
      <c r="I36" s="9">
        <v>19509</v>
      </c>
    </row>
    <row r="37" spans="3:9" s="7" customFormat="1" ht="12.75">
      <c r="C37" s="8">
        <v>2015</v>
      </c>
      <c r="E37" s="3">
        <v>16157</v>
      </c>
      <c r="F37" s="4"/>
      <c r="G37" s="3">
        <v>3414</v>
      </c>
      <c r="H37" s="2"/>
      <c r="I37" s="9">
        <f>SUM(E37:G37)</f>
        <v>19571</v>
      </c>
    </row>
    <row r="38" spans="3:9" s="7" customFormat="1" ht="12.75">
      <c r="C38" s="40">
        <v>2016</v>
      </c>
      <c r="D38" s="60"/>
      <c r="E38" s="61">
        <v>16132</v>
      </c>
      <c r="F38" s="62"/>
      <c r="G38" s="61">
        <v>3439</v>
      </c>
      <c r="H38" s="63"/>
      <c r="I38" s="64">
        <f>SUM(E38:G38)</f>
        <v>19571</v>
      </c>
    </row>
    <row r="39" spans="3:9" s="7" customFormat="1" ht="12.75">
      <c r="C39" s="8"/>
      <c r="E39" s="3"/>
      <c r="F39" s="4"/>
      <c r="G39" s="3"/>
      <c r="H39" s="2"/>
      <c r="I39" s="9"/>
    </row>
    <row r="40" spans="2:9" ht="12.75">
      <c r="B40" s="7"/>
      <c r="C40" s="46" t="s">
        <v>25</v>
      </c>
      <c r="D40" s="7"/>
      <c r="E40" s="3"/>
      <c r="F40" s="4"/>
      <c r="G40" s="3"/>
      <c r="H40" s="2"/>
      <c r="I40" s="9"/>
    </row>
    <row r="41" spans="2:10" ht="12.75">
      <c r="B41" s="2"/>
      <c r="C41" s="47" t="s">
        <v>58</v>
      </c>
      <c r="D41" s="7"/>
      <c r="E41" s="31"/>
      <c r="F41" s="7"/>
      <c r="G41" s="31"/>
      <c r="H41" s="7"/>
      <c r="I41" s="9"/>
      <c r="J41" s="7"/>
    </row>
    <row r="42" spans="2:10" ht="12.75">
      <c r="B42" s="2"/>
      <c r="D42" s="7"/>
      <c r="E42" s="31"/>
      <c r="F42" s="7"/>
      <c r="G42" s="31"/>
      <c r="H42" s="7"/>
      <c r="I42" s="9"/>
      <c r="J42" s="7"/>
    </row>
    <row r="43" spans="2:10" ht="12.75">
      <c r="B43" s="7"/>
      <c r="C43" s="65" t="s">
        <v>46</v>
      </c>
      <c r="D43" s="65"/>
      <c r="E43" s="65"/>
      <c r="F43" s="65"/>
      <c r="G43" s="65"/>
      <c r="H43" s="65"/>
      <c r="I43" s="65"/>
      <c r="J43" s="7"/>
    </row>
    <row r="44" spans="2:10" ht="12.75">
      <c r="B44" s="7"/>
      <c r="C44" s="65"/>
      <c r="D44" s="65"/>
      <c r="E44" s="65"/>
      <c r="F44" s="65"/>
      <c r="G44" s="65"/>
      <c r="H44" s="65"/>
      <c r="I44" s="65"/>
      <c r="J44" s="7"/>
    </row>
    <row r="45" spans="2:10" ht="12.75">
      <c r="B45" s="7"/>
      <c r="C45" s="49"/>
      <c r="D45" s="7"/>
      <c r="E45" s="53"/>
      <c r="F45" s="7"/>
      <c r="G45" s="53"/>
      <c r="H45" s="7"/>
      <c r="I45" s="9"/>
      <c r="J45" s="7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27"/>
      <c r="C47" s="27"/>
      <c r="D47" s="27"/>
      <c r="E47" s="27"/>
      <c r="F47" s="27"/>
      <c r="G47" s="27"/>
      <c r="H47" s="27"/>
      <c r="I47" s="27"/>
      <c r="J47" s="27"/>
    </row>
  </sheetData>
  <sheetProtection/>
  <mergeCells count="2">
    <mergeCell ref="C6:I6"/>
    <mergeCell ref="C43:I44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515958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L58"/>
  <sheetViews>
    <sheetView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4" spans="6:12" ht="15">
      <c r="F4" s="11"/>
      <c r="G4" s="11"/>
      <c r="H4" s="11"/>
      <c r="I4" s="11"/>
      <c r="J4" s="11"/>
      <c r="K4" s="11"/>
      <c r="L4" s="11" t="s">
        <v>67</v>
      </c>
    </row>
    <row r="5" ht="9" customHeight="1"/>
    <row r="8" spans="2:12" ht="15.75">
      <c r="B8" s="12">
        <v>20.03</v>
      </c>
      <c r="C8" s="13" t="s">
        <v>59</v>
      </c>
      <c r="D8" s="66"/>
      <c r="E8" s="66"/>
      <c r="F8" s="66"/>
      <c r="G8" s="66"/>
      <c r="H8" s="66"/>
      <c r="I8" s="66"/>
      <c r="J8" s="67"/>
      <c r="K8" s="67"/>
      <c r="L8" s="67"/>
    </row>
    <row r="9" spans="2:12" ht="15.7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7:12" ht="12.75" customHeight="1">
      <c r="G10" s="60"/>
      <c r="H10" s="60"/>
      <c r="I10" s="7"/>
      <c r="J10" s="7"/>
      <c r="K10" s="7"/>
      <c r="L10" s="7"/>
    </row>
    <row r="11" spans="3:12" ht="13.5" customHeight="1">
      <c r="C11" s="70" t="s">
        <v>39</v>
      </c>
      <c r="D11" s="70"/>
      <c r="E11" s="70"/>
      <c r="F11" s="70"/>
      <c r="G11" s="60"/>
      <c r="H11" s="71"/>
      <c r="I11" s="58" t="s">
        <v>36</v>
      </c>
      <c r="J11" s="6"/>
      <c r="K11" s="6"/>
      <c r="L11" s="6"/>
    </row>
    <row r="12" spans="3:12" ht="13.5" customHeight="1">
      <c r="C12" s="46"/>
      <c r="D12" s="46"/>
      <c r="E12" s="46"/>
      <c r="F12" s="46"/>
      <c r="G12" s="7"/>
      <c r="H12" s="7"/>
      <c r="I12" s="51"/>
      <c r="J12" s="6"/>
      <c r="K12" s="6"/>
      <c r="L12" s="6"/>
    </row>
    <row r="13" spans="3:9" ht="12.75">
      <c r="C13" s="6" t="s">
        <v>8</v>
      </c>
      <c r="D13" s="7"/>
      <c r="E13" s="7"/>
      <c r="F13" s="7"/>
      <c r="G13" s="7"/>
      <c r="H13" s="7"/>
      <c r="I13" s="72">
        <f>SUM(I15+I17+I19+I21)</f>
        <v>100</v>
      </c>
    </row>
    <row r="14" ht="12" customHeight="1"/>
    <row r="15" spans="3:9" ht="12.75">
      <c r="C15" s="1" t="s">
        <v>26</v>
      </c>
      <c r="I15" s="73">
        <v>99.5</v>
      </c>
    </row>
    <row r="16" ht="12.75">
      <c r="I16" s="7"/>
    </row>
    <row r="17" spans="3:12" ht="12.75">
      <c r="C17" s="1" t="s">
        <v>38</v>
      </c>
      <c r="D17" s="74"/>
      <c r="E17" s="74"/>
      <c r="F17" s="74"/>
      <c r="G17" s="5"/>
      <c r="I17" s="75">
        <v>0.1</v>
      </c>
      <c r="J17" s="5"/>
      <c r="K17" s="5"/>
      <c r="L17" s="5"/>
    </row>
    <row r="18" spans="4:12" ht="12.75">
      <c r="D18" s="74"/>
      <c r="E18" s="74"/>
      <c r="F18" s="74"/>
      <c r="G18" s="5"/>
      <c r="I18" s="75"/>
      <c r="J18" s="5"/>
      <c r="K18" s="5"/>
      <c r="L18" s="5"/>
    </row>
    <row r="19" spans="3:12" ht="12.75">
      <c r="C19" s="1" t="s">
        <v>27</v>
      </c>
      <c r="D19" s="74"/>
      <c r="E19" s="74"/>
      <c r="F19" s="5"/>
      <c r="G19" s="5"/>
      <c r="I19" s="75">
        <v>0.2</v>
      </c>
      <c r="J19" s="5"/>
      <c r="K19" s="5"/>
      <c r="L19" s="5"/>
    </row>
    <row r="20" spans="3:12" ht="12.75">
      <c r="C20" s="7"/>
      <c r="D20" s="76"/>
      <c r="E20" s="76"/>
      <c r="F20" s="75"/>
      <c r="G20" s="75"/>
      <c r="I20" s="75"/>
      <c r="J20" s="5"/>
      <c r="K20" s="5"/>
      <c r="L20" s="5"/>
    </row>
    <row r="21" spans="3:9" ht="12.75">
      <c r="C21" s="7" t="s">
        <v>28</v>
      </c>
      <c r="D21" s="7"/>
      <c r="E21" s="7"/>
      <c r="F21" s="7"/>
      <c r="G21" s="7"/>
      <c r="I21" s="73">
        <v>0.2</v>
      </c>
    </row>
    <row r="22" spans="3:9" ht="12.75">
      <c r="C22" s="60"/>
      <c r="D22" s="60"/>
      <c r="E22" s="60"/>
      <c r="F22" s="60"/>
      <c r="G22" s="60"/>
      <c r="H22" s="60"/>
      <c r="I22" s="77"/>
    </row>
    <row r="24" ht="12.75">
      <c r="C24" s="78" t="s">
        <v>51</v>
      </c>
    </row>
    <row r="25" spans="3:12" ht="12.75">
      <c r="C25" s="79"/>
      <c r="D25" s="74"/>
      <c r="E25" s="74"/>
      <c r="F25" s="74"/>
      <c r="G25" s="74"/>
      <c r="L25" s="5"/>
    </row>
    <row r="26" ht="12.75">
      <c r="B26" s="80"/>
    </row>
    <row r="29" spans="2:12" ht="15.75">
      <c r="B29" s="12">
        <v>20.04</v>
      </c>
      <c r="C29" s="13" t="s">
        <v>47</v>
      </c>
      <c r="D29" s="13"/>
      <c r="E29" s="13"/>
      <c r="F29" s="13"/>
      <c r="G29" s="13"/>
      <c r="H29" s="13"/>
      <c r="I29" s="13"/>
      <c r="J29" s="81"/>
      <c r="K29" s="81"/>
      <c r="L29" s="81"/>
    </row>
    <row r="31" ht="12.75">
      <c r="H31" s="60"/>
    </row>
    <row r="32" spans="3:12" ht="12.75">
      <c r="C32" s="70" t="s">
        <v>29</v>
      </c>
      <c r="D32" s="70"/>
      <c r="E32" s="70"/>
      <c r="F32" s="70"/>
      <c r="G32" s="82"/>
      <c r="H32" s="71"/>
      <c r="I32" s="58" t="s">
        <v>36</v>
      </c>
      <c r="J32" s="6"/>
      <c r="K32" s="6"/>
      <c r="L32" s="6"/>
    </row>
    <row r="33" spans="3:12" ht="12.75">
      <c r="C33" s="46"/>
      <c r="D33" s="46"/>
      <c r="E33" s="46"/>
      <c r="F33" s="46"/>
      <c r="G33" s="6"/>
      <c r="H33" s="7"/>
      <c r="I33" s="51"/>
      <c r="J33" s="6"/>
      <c r="K33" s="6"/>
      <c r="L33" s="6"/>
    </row>
    <row r="34" spans="3:12" ht="12.75">
      <c r="C34" s="6" t="s">
        <v>8</v>
      </c>
      <c r="D34" s="83"/>
      <c r="E34" s="83"/>
      <c r="F34" s="83"/>
      <c r="G34" s="83"/>
      <c r="H34" s="7"/>
      <c r="I34" s="83">
        <f>SUM(I36+I38+I40+I42)</f>
        <v>100</v>
      </c>
      <c r="J34" s="84"/>
      <c r="K34" s="84"/>
      <c r="L34" s="84"/>
    </row>
    <row r="36" spans="3:9" ht="12.75">
      <c r="C36" s="1" t="s">
        <v>30</v>
      </c>
      <c r="I36" s="73">
        <v>38.1</v>
      </c>
    </row>
    <row r="37" ht="12.75">
      <c r="I37" s="7"/>
    </row>
    <row r="38" spans="3:12" ht="12.75">
      <c r="C38" s="1" t="s">
        <v>31</v>
      </c>
      <c r="D38" s="74"/>
      <c r="E38" s="74"/>
      <c r="F38" s="5"/>
      <c r="G38" s="5"/>
      <c r="I38" s="75">
        <v>61.4</v>
      </c>
      <c r="J38" s="5"/>
      <c r="K38" s="5"/>
      <c r="L38" s="5"/>
    </row>
    <row r="39" spans="4:12" ht="12.75">
      <c r="D39" s="74"/>
      <c r="E39" s="74"/>
      <c r="F39" s="5"/>
      <c r="G39" s="5"/>
      <c r="I39" s="75"/>
      <c r="J39" s="5"/>
      <c r="K39" s="5"/>
      <c r="L39" s="5"/>
    </row>
    <row r="40" spans="3:12" ht="12.75">
      <c r="C40" s="1" t="s">
        <v>27</v>
      </c>
      <c r="D40" s="74"/>
      <c r="E40" s="74"/>
      <c r="F40" s="5"/>
      <c r="G40" s="5"/>
      <c r="I40" s="75">
        <v>0.2</v>
      </c>
      <c r="J40" s="5"/>
      <c r="K40" s="5"/>
      <c r="L40" s="5"/>
    </row>
    <row r="41" spans="3:12" ht="12.75">
      <c r="C41" s="7"/>
      <c r="D41" s="76"/>
      <c r="E41" s="76"/>
      <c r="F41" s="75"/>
      <c r="G41" s="75"/>
      <c r="I41" s="75"/>
      <c r="J41" s="5"/>
      <c r="K41" s="5"/>
      <c r="L41" s="5"/>
    </row>
    <row r="42" spans="3:9" ht="12.75">
      <c r="C42" s="7" t="s">
        <v>28</v>
      </c>
      <c r="D42" s="76"/>
      <c r="E42" s="76"/>
      <c r="F42" s="7"/>
      <c r="G42" s="7"/>
      <c r="I42" s="73">
        <v>0.3</v>
      </c>
    </row>
    <row r="43" spans="3:9" ht="12.75">
      <c r="C43" s="60"/>
      <c r="D43" s="85"/>
      <c r="E43" s="85"/>
      <c r="F43" s="60"/>
      <c r="G43" s="60"/>
      <c r="H43" s="60"/>
      <c r="I43" s="77"/>
    </row>
    <row r="45" spans="2:12" ht="12.75">
      <c r="B45" s="7"/>
      <c r="C45" s="78" t="s">
        <v>51</v>
      </c>
      <c r="D45" s="7"/>
      <c r="E45" s="7"/>
      <c r="F45" s="7"/>
      <c r="G45" s="7"/>
      <c r="H45" s="7"/>
      <c r="I45" s="7"/>
      <c r="J45" s="7"/>
      <c r="K45" s="7"/>
      <c r="L45" s="7"/>
    </row>
    <row r="46" spans="3:8" ht="12.75">
      <c r="C46" s="7"/>
      <c r="D46" s="7"/>
      <c r="E46" s="7"/>
      <c r="F46" s="7"/>
      <c r="G46" s="7"/>
      <c r="H46" s="7"/>
    </row>
    <row r="51" spans="3:5" ht="12.75">
      <c r="C51" s="14"/>
      <c r="D51" s="14"/>
      <c r="E51" s="14"/>
    </row>
    <row r="52" ht="7.5" customHeight="1"/>
    <row r="53" spans="2:12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ht="12.75">
      <c r="B54" s="50"/>
    </row>
    <row r="58" ht="12.75">
      <c r="B58" s="80"/>
    </row>
  </sheetData>
  <sheetProtection/>
  <mergeCells count="5">
    <mergeCell ref="B53:L53"/>
    <mergeCell ref="C11:F11"/>
    <mergeCell ref="C32:F32"/>
    <mergeCell ref="C8:I8"/>
    <mergeCell ref="C29:I29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L70"/>
  <sheetViews>
    <sheetView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6.8515625" style="1" customWidth="1"/>
    <col min="4" max="4" width="9.7109375" style="1" customWidth="1"/>
    <col min="5" max="5" width="9.8515625" style="1" customWidth="1"/>
    <col min="6" max="16384" width="9.140625" style="1" customWidth="1"/>
  </cols>
  <sheetData>
    <row r="3" ht="15">
      <c r="J3" s="11" t="s">
        <v>67</v>
      </c>
    </row>
    <row r="4" ht="15">
      <c r="D4" s="11"/>
    </row>
    <row r="5" ht="9" customHeight="1"/>
    <row r="8" spans="2:10" ht="15.75">
      <c r="B8" s="12">
        <v>20.05</v>
      </c>
      <c r="C8" s="13" t="s">
        <v>70</v>
      </c>
      <c r="D8" s="13"/>
      <c r="E8" s="13"/>
      <c r="F8" s="13"/>
      <c r="G8" s="13"/>
      <c r="H8" s="13"/>
      <c r="I8" s="13"/>
      <c r="J8" s="13"/>
    </row>
    <row r="9" spans="2:4" ht="12.75" customHeight="1">
      <c r="B9" s="68"/>
      <c r="C9" s="69"/>
      <c r="D9" s="69"/>
    </row>
    <row r="10" spans="7:10" ht="12.75" customHeight="1">
      <c r="G10" s="86"/>
      <c r="I10" s="86"/>
      <c r="J10" s="86" t="s">
        <v>24</v>
      </c>
    </row>
    <row r="11" spans="3:10" ht="13.5" customHeight="1">
      <c r="C11" s="87"/>
      <c r="D11" s="82">
        <v>2011</v>
      </c>
      <c r="E11" s="82">
        <v>2012</v>
      </c>
      <c r="F11" s="82">
        <v>2013</v>
      </c>
      <c r="G11" s="82">
        <v>2014</v>
      </c>
      <c r="H11" s="82">
        <v>2015</v>
      </c>
      <c r="I11" s="82">
        <v>2016</v>
      </c>
      <c r="J11" s="82">
        <v>2017</v>
      </c>
    </row>
    <row r="12" spans="3:10" ht="13.5" customHeight="1">
      <c r="C12" s="52"/>
      <c r="E12" s="6"/>
      <c r="F12" s="6"/>
      <c r="G12" s="6"/>
      <c r="H12" s="6"/>
      <c r="I12" s="6"/>
      <c r="J12" s="6"/>
    </row>
    <row r="13" spans="3:10" ht="12.75">
      <c r="C13" s="80" t="s">
        <v>41</v>
      </c>
      <c r="D13" s="84">
        <f>SUM(D16:D20)</f>
        <v>1978.8999999999999</v>
      </c>
      <c r="E13" s="84">
        <f>SUM(E16:E20)</f>
        <v>2013.9999999999998</v>
      </c>
      <c r="F13" s="84">
        <f>SUM(F16:F20)</f>
        <v>1997.4999999999998</v>
      </c>
      <c r="G13" s="84">
        <f>SUM(G16:G20)</f>
        <v>2054.4</v>
      </c>
      <c r="H13" s="84">
        <f>SUM(H16:H20)</f>
        <v>2061.2000000000003</v>
      </c>
      <c r="I13" s="84">
        <f>SUM(I16:I20)</f>
        <v>2193.6000000000004</v>
      </c>
      <c r="J13" s="84">
        <v>1381</v>
      </c>
    </row>
    <row r="14" ht="12" customHeight="1"/>
    <row r="15" ht="12.75">
      <c r="C15" s="79" t="s">
        <v>65</v>
      </c>
    </row>
    <row r="16" spans="3:10" ht="12.75">
      <c r="C16" s="88" t="s">
        <v>55</v>
      </c>
      <c r="D16" s="89">
        <v>869.4</v>
      </c>
      <c r="E16" s="89">
        <v>854.9</v>
      </c>
      <c r="F16" s="89">
        <v>801.4</v>
      </c>
      <c r="G16" s="89">
        <v>803.1</v>
      </c>
      <c r="H16" s="89">
        <v>791.2</v>
      </c>
      <c r="I16" s="89">
        <v>888.6</v>
      </c>
      <c r="J16" s="90" t="s">
        <v>64</v>
      </c>
    </row>
    <row r="17" spans="3:12" ht="12.75">
      <c r="C17" s="88" t="s">
        <v>56</v>
      </c>
      <c r="D17" s="89">
        <v>1108.2</v>
      </c>
      <c r="E17" s="89">
        <v>1158.3</v>
      </c>
      <c r="F17" s="89">
        <v>1194.8</v>
      </c>
      <c r="G17" s="89">
        <v>1250.7</v>
      </c>
      <c r="H17" s="89">
        <v>1269.2</v>
      </c>
      <c r="I17" s="89">
        <v>1304.2</v>
      </c>
      <c r="J17" s="89">
        <v>1381</v>
      </c>
      <c r="L17" s="91"/>
    </row>
    <row r="19" spans="3:12" ht="12.75">
      <c r="C19" s="79" t="s">
        <v>52</v>
      </c>
      <c r="L19" s="91"/>
    </row>
    <row r="20" spans="3:10" ht="12.75">
      <c r="C20" s="88" t="s">
        <v>57</v>
      </c>
      <c r="D20" s="89">
        <v>1.3</v>
      </c>
      <c r="E20" s="89">
        <v>0.8</v>
      </c>
      <c r="F20" s="89">
        <v>1.3</v>
      </c>
      <c r="G20" s="89">
        <v>0.6</v>
      </c>
      <c r="H20" s="89">
        <v>0.8</v>
      </c>
      <c r="I20" s="89">
        <v>0.8</v>
      </c>
      <c r="J20" s="89">
        <v>0.6</v>
      </c>
    </row>
    <row r="21" ht="12.75">
      <c r="L21" s="91"/>
    </row>
    <row r="22" ht="12.75">
      <c r="C22" s="79" t="s">
        <v>60</v>
      </c>
    </row>
    <row r="23" spans="3:10" ht="12.75">
      <c r="C23" s="91" t="s">
        <v>53</v>
      </c>
      <c r="D23" s="92">
        <v>1706</v>
      </c>
      <c r="E23" s="89">
        <v>1763.6</v>
      </c>
      <c r="F23" s="89">
        <v>1639</v>
      </c>
      <c r="G23" s="89">
        <v>1715.5</v>
      </c>
      <c r="H23" s="89">
        <v>1776.5</v>
      </c>
      <c r="I23" s="89">
        <v>1038.1</v>
      </c>
      <c r="J23" s="89">
        <v>1381.7</v>
      </c>
    </row>
    <row r="24" spans="3:10" ht="12.75">
      <c r="C24" s="91" t="s">
        <v>54</v>
      </c>
      <c r="D24" s="89">
        <v>8.7</v>
      </c>
      <c r="E24" s="89">
        <v>6.9</v>
      </c>
      <c r="F24" s="89">
        <v>7.1</v>
      </c>
      <c r="G24" s="89">
        <v>6.3</v>
      </c>
      <c r="H24" s="89">
        <v>7.9</v>
      </c>
      <c r="I24" s="89">
        <v>9.2</v>
      </c>
      <c r="J24" s="89">
        <v>15.3</v>
      </c>
    </row>
    <row r="26" ht="12.75">
      <c r="C26" s="80" t="s">
        <v>13</v>
      </c>
    </row>
    <row r="27" spans="3:10" ht="12.75">
      <c r="C27" s="93" t="s">
        <v>9</v>
      </c>
      <c r="D27" s="60">
        <v>33.8</v>
      </c>
      <c r="E27" s="94">
        <v>30.7</v>
      </c>
      <c r="F27" s="94">
        <v>17.4</v>
      </c>
      <c r="G27" s="94">
        <v>26.6</v>
      </c>
      <c r="H27" s="94">
        <v>18.3</v>
      </c>
      <c r="I27" s="95" t="s">
        <v>64</v>
      </c>
      <c r="J27" s="95" t="s">
        <v>64</v>
      </c>
    </row>
    <row r="29" ht="12.75">
      <c r="C29" s="49" t="s">
        <v>62</v>
      </c>
    </row>
    <row r="30" ht="12.75">
      <c r="C30" s="50"/>
    </row>
    <row r="32" spans="2:10" ht="15.75">
      <c r="B32" s="12">
        <v>20.06</v>
      </c>
      <c r="C32" s="13" t="s">
        <v>71</v>
      </c>
      <c r="D32" s="13"/>
      <c r="E32" s="13"/>
      <c r="F32" s="13"/>
      <c r="G32" s="13"/>
      <c r="H32" s="13"/>
      <c r="I32" s="13"/>
      <c r="J32" s="13"/>
    </row>
    <row r="34" spans="7:10" ht="12.75">
      <c r="G34" s="86"/>
      <c r="I34" s="86"/>
      <c r="J34" s="86" t="s">
        <v>24</v>
      </c>
    </row>
    <row r="35" spans="3:10" ht="12.75">
      <c r="C35" s="87"/>
      <c r="D35" s="82">
        <v>2011</v>
      </c>
      <c r="E35" s="82">
        <v>2012</v>
      </c>
      <c r="F35" s="82">
        <v>2013</v>
      </c>
      <c r="G35" s="82">
        <v>2014</v>
      </c>
      <c r="H35" s="82">
        <v>2015</v>
      </c>
      <c r="I35" s="82">
        <v>2016</v>
      </c>
      <c r="J35" s="82">
        <v>2017</v>
      </c>
    </row>
    <row r="37" spans="3:10" ht="12.75">
      <c r="C37" s="80" t="s">
        <v>42</v>
      </c>
      <c r="D37" s="79">
        <v>24.7</v>
      </c>
      <c r="E37" s="79">
        <v>30.1</v>
      </c>
      <c r="F37" s="79">
        <v>24.3</v>
      </c>
      <c r="G37" s="79">
        <v>25.2</v>
      </c>
      <c r="H37" s="96">
        <f>SUM(H39:H40)</f>
        <v>25.799999999999997</v>
      </c>
      <c r="I37" s="96">
        <f>SUM(I39:I40)</f>
        <v>29.3</v>
      </c>
      <c r="J37" s="96">
        <f>SUM(J39:J40)</f>
        <v>28.2</v>
      </c>
    </row>
    <row r="38" ht="12.75">
      <c r="C38" s="80"/>
    </row>
    <row r="39" spans="3:10" ht="12.75">
      <c r="C39" s="1" t="s">
        <v>11</v>
      </c>
      <c r="D39" s="89">
        <v>10.4</v>
      </c>
      <c r="E39" s="89">
        <v>14.1</v>
      </c>
      <c r="F39" s="89">
        <v>10.6</v>
      </c>
      <c r="G39" s="89">
        <v>12</v>
      </c>
      <c r="H39" s="89">
        <v>13.1</v>
      </c>
      <c r="I39" s="89">
        <v>15.4</v>
      </c>
      <c r="J39" s="89">
        <v>15</v>
      </c>
    </row>
    <row r="40" spans="3:10" ht="12.75">
      <c r="C40" s="60" t="s">
        <v>12</v>
      </c>
      <c r="D40" s="60">
        <v>14.3</v>
      </c>
      <c r="E40" s="60">
        <v>16.1</v>
      </c>
      <c r="F40" s="60">
        <v>13.7</v>
      </c>
      <c r="G40" s="60">
        <v>13.2</v>
      </c>
      <c r="H40" s="60">
        <v>12.7</v>
      </c>
      <c r="I40" s="60">
        <v>13.9</v>
      </c>
      <c r="J40" s="60">
        <v>13.2</v>
      </c>
    </row>
    <row r="42" spans="2:3" ht="14.25">
      <c r="B42" s="98"/>
      <c r="C42" s="49" t="s">
        <v>48</v>
      </c>
    </row>
    <row r="43" ht="12.75">
      <c r="C43" s="50"/>
    </row>
    <row r="45" spans="2:10" ht="15.75">
      <c r="B45" s="12">
        <v>20.07</v>
      </c>
      <c r="C45" s="13" t="s">
        <v>72</v>
      </c>
      <c r="D45" s="13"/>
      <c r="E45" s="13"/>
      <c r="F45" s="13"/>
      <c r="G45" s="13"/>
      <c r="H45" s="13"/>
      <c r="I45" s="13"/>
      <c r="J45" s="13"/>
    </row>
    <row r="48" spans="7:10" ht="12.75">
      <c r="G48" s="99"/>
      <c r="I48" s="99"/>
      <c r="J48" s="99" t="s">
        <v>24</v>
      </c>
    </row>
    <row r="49" spans="3:10" ht="12.75">
      <c r="C49" s="100"/>
      <c r="D49" s="82">
        <v>2011</v>
      </c>
      <c r="E49" s="82">
        <v>2012</v>
      </c>
      <c r="F49" s="82">
        <v>2013</v>
      </c>
      <c r="G49" s="82">
        <v>2014</v>
      </c>
      <c r="H49" s="82">
        <v>2015</v>
      </c>
      <c r="I49" s="82">
        <v>2016</v>
      </c>
      <c r="J49" s="82">
        <v>2017</v>
      </c>
    </row>
    <row r="51" spans="3:10" ht="12.75">
      <c r="C51" s="80" t="s">
        <v>18</v>
      </c>
      <c r="D51" s="101">
        <v>8.8</v>
      </c>
      <c r="E51" s="101">
        <v>6.9</v>
      </c>
      <c r="F51" s="101">
        <v>7.1</v>
      </c>
      <c r="G51" s="101">
        <v>6.3</v>
      </c>
      <c r="H51" s="101">
        <f>SUM(H53:H54)</f>
        <v>7.8</v>
      </c>
      <c r="I51" s="101">
        <f>SUM(I53:I54)</f>
        <v>9.200000000000001</v>
      </c>
      <c r="J51" s="101">
        <f>SUM(J53:J54)</f>
        <v>15.299999999999999</v>
      </c>
    </row>
    <row r="52" ht="15.75" customHeight="1"/>
    <row r="53" spans="3:10" ht="16.5" customHeight="1">
      <c r="C53" s="102" t="s">
        <v>10</v>
      </c>
      <c r="D53" s="89">
        <v>1.3</v>
      </c>
      <c r="E53" s="89">
        <v>0.8</v>
      </c>
      <c r="F53" s="89">
        <v>1.3</v>
      </c>
      <c r="G53" s="89">
        <v>0.6</v>
      </c>
      <c r="H53" s="89">
        <v>0.8</v>
      </c>
      <c r="I53" s="89">
        <v>0.8</v>
      </c>
      <c r="J53" s="89">
        <v>0.6</v>
      </c>
    </row>
    <row r="54" spans="3:10" ht="12.75">
      <c r="C54" s="103" t="s">
        <v>19</v>
      </c>
      <c r="D54" s="94">
        <v>7.5</v>
      </c>
      <c r="E54" s="94">
        <v>6.1</v>
      </c>
      <c r="F54" s="94">
        <v>5.8</v>
      </c>
      <c r="G54" s="94">
        <v>5.7</v>
      </c>
      <c r="H54" s="94">
        <v>7</v>
      </c>
      <c r="I54" s="94">
        <v>8.4</v>
      </c>
      <c r="J54" s="94">
        <v>14.7</v>
      </c>
    </row>
    <row r="55" ht="12.75">
      <c r="D55" s="7"/>
    </row>
    <row r="56" ht="12.75">
      <c r="C56" s="49" t="s">
        <v>66</v>
      </c>
    </row>
    <row r="64" ht="7.5" customHeight="1"/>
    <row r="65" spans="2:4" ht="12.75">
      <c r="B65" s="27"/>
      <c r="C65" s="27"/>
      <c r="D65" s="27"/>
    </row>
    <row r="66" ht="12.75">
      <c r="B66" s="50"/>
    </row>
    <row r="70" spans="2:3" ht="12.75">
      <c r="B70" s="80"/>
      <c r="C70" s="80"/>
    </row>
  </sheetData>
  <sheetProtection/>
  <mergeCells count="3">
    <mergeCell ref="C8:J8"/>
    <mergeCell ref="C32:J32"/>
    <mergeCell ref="C45:J45"/>
  </mergeCells>
  <printOptions horizontalCentered="1"/>
  <pageMargins left="1" right="1" top="1" bottom="1" header="0.5" footer="0.24"/>
  <pageSetup horizontalDpi="300" verticalDpi="300" orientation="portrait" scale="63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S94"/>
  <sheetViews>
    <sheetView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8" width="14.28125" style="1" customWidth="1"/>
    <col min="9" max="9" width="9.8515625" style="1" customWidth="1"/>
    <col min="10" max="16" width="9.140625" style="1" customWidth="1"/>
    <col min="17" max="16384" width="9.140625" style="1" customWidth="1"/>
  </cols>
  <sheetData>
    <row r="3" ht="15">
      <c r="K3" s="11" t="s">
        <v>67</v>
      </c>
    </row>
    <row r="4" spans="4:6" ht="15">
      <c r="D4" s="11"/>
      <c r="E4" s="11"/>
      <c r="F4" s="11"/>
    </row>
    <row r="5" ht="9" customHeight="1"/>
    <row r="8" spans="2:19" ht="15.75">
      <c r="B8" s="12">
        <v>20.08</v>
      </c>
      <c r="C8" s="13" t="s">
        <v>73</v>
      </c>
      <c r="D8" s="13"/>
      <c r="E8" s="13"/>
      <c r="F8" s="13"/>
      <c r="G8" s="13"/>
      <c r="H8" s="13"/>
      <c r="I8" s="13"/>
      <c r="J8" s="13"/>
      <c r="K8" s="13"/>
      <c r="L8" s="81"/>
      <c r="M8" s="81"/>
      <c r="N8" s="81"/>
      <c r="O8" s="81"/>
      <c r="P8" s="81"/>
      <c r="Q8" s="81"/>
      <c r="R8" s="81"/>
      <c r="S8" s="81"/>
    </row>
    <row r="10" spans="3:11" ht="12.75">
      <c r="C10" s="80"/>
      <c r="D10" s="60"/>
      <c r="E10" s="60"/>
      <c r="H10" s="104" t="s">
        <v>24</v>
      </c>
      <c r="I10" s="104"/>
      <c r="J10" s="104"/>
      <c r="K10" s="104"/>
    </row>
    <row r="11" spans="3:11" ht="12.75">
      <c r="C11" s="100"/>
      <c r="D11" s="82">
        <v>2010</v>
      </c>
      <c r="E11" s="82">
        <v>2011</v>
      </c>
      <c r="F11" s="82">
        <v>2012</v>
      </c>
      <c r="G11" s="82">
        <v>2013</v>
      </c>
      <c r="H11" s="82">
        <v>2014</v>
      </c>
      <c r="I11" s="82">
        <v>2015</v>
      </c>
      <c r="J11" s="82">
        <v>2016</v>
      </c>
      <c r="K11" s="82">
        <v>2017</v>
      </c>
    </row>
    <row r="12" ht="12.75">
      <c r="C12" s="19"/>
    </row>
    <row r="13" ht="12.75">
      <c r="C13" s="105" t="s">
        <v>14</v>
      </c>
    </row>
    <row r="14" ht="10.5" customHeight="1">
      <c r="C14" s="6"/>
    </row>
    <row r="15" spans="3:15" s="80" customFormat="1" ht="17.25" customHeight="1">
      <c r="C15" s="19" t="s">
        <v>8</v>
      </c>
      <c r="D15" s="83">
        <f>SUM(D17:D21)</f>
        <v>907.5999999999999</v>
      </c>
      <c r="E15" s="96">
        <f>SUM(E17:E21)</f>
        <v>929</v>
      </c>
      <c r="F15" s="96">
        <f>SUM(F17:F21)</f>
        <v>999.4</v>
      </c>
      <c r="G15" s="96">
        <f>SUM(G17:G21)</f>
        <v>935.4000000000001</v>
      </c>
      <c r="H15" s="96">
        <f>SUM(H17:H21)</f>
        <v>933</v>
      </c>
      <c r="I15" s="96">
        <f>SUM(I17:I21)</f>
        <v>992.3</v>
      </c>
      <c r="J15" s="96">
        <f>SUM(J17:J21)</f>
        <v>1046.6000000000001</v>
      </c>
      <c r="K15" s="96">
        <f>SUM(K17:K21)</f>
        <v>1092.5</v>
      </c>
      <c r="L15" s="106"/>
      <c r="M15" s="106"/>
      <c r="N15" s="106"/>
      <c r="O15" s="106"/>
    </row>
    <row r="16" spans="3:4" s="80" customFormat="1" ht="12.75" customHeight="1">
      <c r="C16" s="19"/>
      <c r="D16" s="83"/>
    </row>
    <row r="17" spans="3:15" ht="12.75">
      <c r="C17" s="102" t="s">
        <v>20</v>
      </c>
      <c r="D17" s="92">
        <v>689.8</v>
      </c>
      <c r="E17" s="92">
        <v>709.2</v>
      </c>
      <c r="F17" s="92">
        <v>751.3</v>
      </c>
      <c r="G17" s="92">
        <v>697.7</v>
      </c>
      <c r="H17" s="92">
        <v>690.3</v>
      </c>
      <c r="I17" s="92">
        <v>744.3</v>
      </c>
      <c r="J17" s="92">
        <v>788</v>
      </c>
      <c r="K17" s="92">
        <v>819.5</v>
      </c>
      <c r="N17" s="79"/>
      <c r="O17" s="79"/>
    </row>
    <row r="18" spans="3:15" ht="12.75">
      <c r="C18" s="102" t="s">
        <v>15</v>
      </c>
      <c r="D18" s="92">
        <v>19.6</v>
      </c>
      <c r="E18" s="92">
        <v>20.5</v>
      </c>
      <c r="F18" s="92">
        <v>25.3</v>
      </c>
      <c r="G18" s="92">
        <v>24.5</v>
      </c>
      <c r="H18" s="92">
        <v>26.5</v>
      </c>
      <c r="I18" s="92">
        <v>25.5</v>
      </c>
      <c r="J18" s="92">
        <v>28.2</v>
      </c>
      <c r="K18" s="92">
        <v>26.3</v>
      </c>
      <c r="N18" s="79"/>
      <c r="O18" s="79"/>
    </row>
    <row r="19" spans="3:11" ht="12.75">
      <c r="C19" s="102" t="s">
        <v>49</v>
      </c>
      <c r="D19" s="92">
        <v>140.9</v>
      </c>
      <c r="E19" s="92">
        <v>133.5</v>
      </c>
      <c r="F19" s="92">
        <v>148.1</v>
      </c>
      <c r="G19" s="92">
        <v>148.2</v>
      </c>
      <c r="H19" s="92">
        <v>149.5</v>
      </c>
      <c r="I19" s="92">
        <v>151.1</v>
      </c>
      <c r="J19" s="92">
        <v>156.1</v>
      </c>
      <c r="K19" s="92">
        <v>157.5</v>
      </c>
    </row>
    <row r="20" spans="3:11" ht="12.75">
      <c r="C20" s="102" t="s">
        <v>16</v>
      </c>
      <c r="D20" s="92">
        <v>50.9</v>
      </c>
      <c r="E20" s="92">
        <v>58.3</v>
      </c>
      <c r="F20" s="92">
        <v>68.6</v>
      </c>
      <c r="G20" s="92">
        <v>59.2</v>
      </c>
      <c r="H20" s="92">
        <v>61</v>
      </c>
      <c r="I20" s="92">
        <v>64.4</v>
      </c>
      <c r="J20" s="92">
        <v>65.9</v>
      </c>
      <c r="K20" s="92">
        <v>74.5</v>
      </c>
    </row>
    <row r="21" spans="3:11" ht="12.75">
      <c r="C21" s="107" t="s">
        <v>17</v>
      </c>
      <c r="D21" s="108">
        <v>6.4</v>
      </c>
      <c r="E21" s="92">
        <v>7.5</v>
      </c>
      <c r="F21" s="92">
        <v>6.1</v>
      </c>
      <c r="G21" s="92">
        <v>5.8</v>
      </c>
      <c r="H21" s="92">
        <v>5.7</v>
      </c>
      <c r="I21" s="92">
        <v>7</v>
      </c>
      <c r="J21" s="92">
        <v>8.4</v>
      </c>
      <c r="K21" s="92">
        <v>14.7</v>
      </c>
    </row>
    <row r="22" spans="3:4" ht="12.75">
      <c r="C22" s="7"/>
      <c r="D22" s="7"/>
    </row>
    <row r="23" s="80" customFormat="1" ht="12.75">
      <c r="C23" s="50"/>
    </row>
    <row r="24" spans="2:3" ht="15.75">
      <c r="B24" s="97"/>
      <c r="C24" s="105" t="s">
        <v>37</v>
      </c>
    </row>
    <row r="25" spans="2:3" ht="12.75" customHeight="1">
      <c r="B25" s="97"/>
      <c r="C25" s="6"/>
    </row>
    <row r="26" spans="3:12" ht="15" customHeight="1">
      <c r="C26" s="6" t="s">
        <v>8</v>
      </c>
      <c r="D26" s="101">
        <f>SUM(D28:D31)</f>
        <v>797.6999999999999</v>
      </c>
      <c r="E26" s="79">
        <v>768.9</v>
      </c>
      <c r="F26" s="96">
        <f>SUM(F28:F31)</f>
        <v>754.6000000000001</v>
      </c>
      <c r="G26" s="96">
        <f>SUM(G28:G31)</f>
        <v>695.5</v>
      </c>
      <c r="H26" s="96">
        <f>SUM(H28:H31)</f>
        <v>717.8000000000001</v>
      </c>
      <c r="I26" s="96">
        <f>SUM(I28:I31)</f>
        <v>726.0999999999999</v>
      </c>
      <c r="J26" s="96">
        <v>807.4</v>
      </c>
      <c r="K26" s="109" t="s">
        <v>64</v>
      </c>
      <c r="L26" s="110"/>
    </row>
    <row r="27" spans="3:11" ht="12.75">
      <c r="C27" s="79"/>
      <c r="K27" s="111"/>
    </row>
    <row r="28" spans="3:11" ht="12.75">
      <c r="C28" s="112" t="s">
        <v>20</v>
      </c>
      <c r="D28" s="92">
        <v>209.6</v>
      </c>
      <c r="E28" s="92">
        <v>216.9</v>
      </c>
      <c r="F28" s="92">
        <v>217.1</v>
      </c>
      <c r="G28" s="92">
        <v>215.9</v>
      </c>
      <c r="H28" s="92">
        <v>222.1</v>
      </c>
      <c r="I28" s="92">
        <v>236.6</v>
      </c>
      <c r="J28" s="92">
        <v>263.9</v>
      </c>
      <c r="K28" s="90" t="s">
        <v>64</v>
      </c>
    </row>
    <row r="29" spans="3:11" ht="12.75">
      <c r="C29" s="112" t="s">
        <v>21</v>
      </c>
      <c r="D29" s="92">
        <v>489.5</v>
      </c>
      <c r="E29" s="92">
        <v>502.5</v>
      </c>
      <c r="F29" s="92">
        <v>491.1</v>
      </c>
      <c r="G29" s="92">
        <f>465.7-G30</f>
        <v>448.3</v>
      </c>
      <c r="H29" s="92">
        <v>453.9</v>
      </c>
      <c r="I29" s="92">
        <v>455.2</v>
      </c>
      <c r="J29" s="92">
        <f>527.5-J30</f>
        <v>504</v>
      </c>
      <c r="K29" s="90" t="s">
        <v>64</v>
      </c>
    </row>
    <row r="30" spans="3:11" ht="12.75">
      <c r="C30" s="112" t="s">
        <v>22</v>
      </c>
      <c r="D30" s="92">
        <v>36.8</v>
      </c>
      <c r="E30" s="92">
        <v>33.4</v>
      </c>
      <c r="F30" s="92">
        <v>30.7</v>
      </c>
      <c r="G30" s="92">
        <v>17.4</v>
      </c>
      <c r="H30" s="92">
        <v>26.6</v>
      </c>
      <c r="I30" s="92">
        <v>18.3</v>
      </c>
      <c r="J30" s="92">
        <v>23.5</v>
      </c>
      <c r="K30" s="90" t="s">
        <v>64</v>
      </c>
    </row>
    <row r="31" spans="3:11" ht="12.75">
      <c r="C31" s="113" t="s">
        <v>16</v>
      </c>
      <c r="D31" s="114">
        <v>61.8</v>
      </c>
      <c r="E31" s="114">
        <v>16.1</v>
      </c>
      <c r="F31" s="114">
        <v>15.7</v>
      </c>
      <c r="G31" s="114">
        <v>13.9</v>
      </c>
      <c r="H31" s="114">
        <v>15.2</v>
      </c>
      <c r="I31" s="114">
        <v>16</v>
      </c>
      <c r="J31" s="114">
        <v>16</v>
      </c>
      <c r="K31" s="95" t="s">
        <v>64</v>
      </c>
    </row>
    <row r="33" ht="12.75">
      <c r="C33" s="49" t="s">
        <v>63</v>
      </c>
    </row>
    <row r="34" ht="12.75">
      <c r="C34" s="50"/>
    </row>
    <row r="35" ht="12.75">
      <c r="C35" s="50"/>
    </row>
    <row r="36" ht="12.75">
      <c r="C36" s="50"/>
    </row>
    <row r="37" spans="2:6" ht="15.75">
      <c r="B37" s="115">
        <v>20.09</v>
      </c>
      <c r="C37" s="81" t="s">
        <v>50</v>
      </c>
      <c r="D37" s="69"/>
      <c r="E37" s="69"/>
      <c r="F37" s="69"/>
    </row>
    <row r="38" spans="2:6" ht="12.75" customHeight="1">
      <c r="B38" s="68"/>
      <c r="C38" s="69"/>
      <c r="D38" s="69"/>
      <c r="E38" s="69"/>
      <c r="F38" s="69"/>
    </row>
    <row r="39" spans="4:6" ht="12.75" customHeight="1">
      <c r="D39" s="7"/>
      <c r="E39" s="7"/>
      <c r="F39" s="7"/>
    </row>
    <row r="40" spans="3:6" ht="13.5" customHeight="1">
      <c r="C40" s="82" t="s">
        <v>32</v>
      </c>
      <c r="D40" s="58" t="s">
        <v>36</v>
      </c>
      <c r="E40" s="51"/>
      <c r="F40" s="51"/>
    </row>
    <row r="41" spans="3:6" ht="13.5" customHeight="1">
      <c r="C41" s="6"/>
      <c r="D41" s="51"/>
      <c r="E41" s="51"/>
      <c r="F41" s="51"/>
    </row>
    <row r="42" spans="3:6" ht="12.75">
      <c r="C42" s="6" t="s">
        <v>8</v>
      </c>
      <c r="D42" s="116">
        <f>SUM(D44+D46+D48+D50+D52)</f>
        <v>100</v>
      </c>
      <c r="E42" s="117"/>
      <c r="F42" s="117"/>
    </row>
    <row r="43" ht="12" customHeight="1"/>
    <row r="44" spans="3:6" ht="12.75">
      <c r="C44" s="1" t="s">
        <v>33</v>
      </c>
      <c r="D44" s="75">
        <v>87.8</v>
      </c>
      <c r="E44" s="75"/>
      <c r="F44" s="75"/>
    </row>
    <row r="45" spans="4:6" ht="12.75">
      <c r="D45" s="118"/>
      <c r="E45" s="118"/>
      <c r="F45" s="118"/>
    </row>
    <row r="46" spans="3:6" ht="12.75">
      <c r="C46" s="1" t="s">
        <v>34</v>
      </c>
      <c r="D46" s="75">
        <v>6.8</v>
      </c>
      <c r="E46" s="75"/>
      <c r="F46" s="75"/>
    </row>
    <row r="47" spans="4:12" ht="12.75">
      <c r="D47" s="118"/>
      <c r="E47" s="118"/>
      <c r="F47" s="118"/>
      <c r="L47" s="110"/>
    </row>
    <row r="48" spans="3:6" ht="12.75">
      <c r="C48" s="1" t="s">
        <v>35</v>
      </c>
      <c r="D48" s="75">
        <v>4.9</v>
      </c>
      <c r="E48" s="75"/>
      <c r="F48" s="75"/>
    </row>
    <row r="49" spans="4:6" ht="12.75">
      <c r="D49" s="118"/>
      <c r="E49" s="118"/>
      <c r="F49" s="118"/>
    </row>
    <row r="50" spans="3:6" ht="12.75">
      <c r="C50" s="1" t="s">
        <v>27</v>
      </c>
      <c r="D50" s="75">
        <v>0.2</v>
      </c>
      <c r="E50" s="75"/>
      <c r="F50" s="75"/>
    </row>
    <row r="51" spans="4:6" ht="12.75">
      <c r="D51" s="118"/>
      <c r="E51" s="118"/>
      <c r="F51" s="118"/>
    </row>
    <row r="52" spans="3:6" ht="12.75">
      <c r="C52" s="7" t="s">
        <v>28</v>
      </c>
      <c r="D52" s="75">
        <v>0.3</v>
      </c>
      <c r="E52" s="75"/>
      <c r="F52" s="75"/>
    </row>
    <row r="53" spans="3:6" ht="4.5" customHeight="1">
      <c r="C53" s="60"/>
      <c r="D53" s="60"/>
      <c r="E53" s="7"/>
      <c r="F53" s="7"/>
    </row>
    <row r="54" ht="12.75">
      <c r="C54" s="74"/>
    </row>
    <row r="55" ht="12.75">
      <c r="C55" s="78" t="s">
        <v>51</v>
      </c>
    </row>
    <row r="56" ht="13.5" customHeight="1"/>
    <row r="57" ht="12.75">
      <c r="C57" s="50"/>
    </row>
    <row r="58" ht="12.75">
      <c r="C58" s="7"/>
    </row>
    <row r="60" ht="9" customHeight="1"/>
    <row r="61" spans="2:6" ht="12.75">
      <c r="B61" s="27"/>
      <c r="C61" s="27"/>
      <c r="D61" s="27"/>
      <c r="E61" s="27"/>
      <c r="F61" s="27"/>
    </row>
    <row r="94" spans="2:3" ht="12.75">
      <c r="B94" s="14"/>
      <c r="C94" s="14"/>
    </row>
  </sheetData>
  <sheetProtection/>
  <mergeCells count="2">
    <mergeCell ref="H10:K10"/>
    <mergeCell ref="C8:K8"/>
  </mergeCells>
  <printOptions horizontalCentered="1"/>
  <pageMargins left="1" right="1" top="1" bottom="1" header="0.5" footer="0.24"/>
  <pageSetup horizontalDpi="600" verticalDpi="600" orientation="portrait" scale="54" r:id="rId3"/>
  <legacyDrawing r:id="rId2"/>
  <oleObjects>
    <oleObject progId="MSPhotoEd.3" shapeId="15266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Ebanks, Narnia</cp:lastModifiedBy>
  <cp:lastPrinted>2017-04-26T19:18:15Z</cp:lastPrinted>
  <dcterms:created xsi:type="dcterms:W3CDTF">2011-02-23T20:14:32Z</dcterms:created>
  <dcterms:modified xsi:type="dcterms:W3CDTF">2018-11-29T21:34:23Z</dcterms:modified>
  <cp:category/>
  <cp:version/>
  <cp:contentType/>
  <cp:contentStatus/>
</cp:coreProperties>
</file>