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13.01" sheetId="1" r:id="rId1"/>
    <sheet name="13.02" sheetId="2" r:id="rId2"/>
    <sheet name="01chart" sheetId="3" r:id="rId3"/>
  </sheets>
  <definedNames>
    <definedName name="_xlnm.Print_Area" localSheetId="0">'13.01'!$B$6:$P$48</definedName>
    <definedName name="_xlnm.Print_Area" localSheetId="1">'13.02'!$B$7:$R$54</definedName>
  </definedNames>
  <calcPr calcId="152511" calcMode="manual" calcCompleted="0" calcOnSave="0"/>
</workbook>
</file>

<file path=xl/calcChain.xml><?xml version="1.0" encoding="utf-8"?>
<calcChain xmlns="http://schemas.openxmlformats.org/spreadsheetml/2006/main">
  <c r="T11" i="2" l="1"/>
  <c r="T20" i="2" s="1"/>
  <c r="T36" i="2"/>
  <c r="T53" i="2"/>
  <c r="P46" i="1"/>
  <c r="Q46" i="1"/>
  <c r="R46" i="1"/>
  <c r="S46" i="1"/>
  <c r="T46" i="1"/>
  <c r="T33" i="1"/>
  <c r="T38" i="1" s="1"/>
  <c r="T25" i="1"/>
  <c r="T16" i="1"/>
  <c r="T11" i="1"/>
  <c r="T9" i="1" s="1"/>
  <c r="T41" i="1" s="1"/>
  <c r="T24" i="1" l="1"/>
  <c r="T42" i="1"/>
  <c r="T40" i="1" s="1"/>
  <c r="D9" i="1" l="1"/>
  <c r="D41" i="1" s="1"/>
  <c r="K9" i="1"/>
  <c r="K41" i="1" s="1"/>
  <c r="M9" i="1"/>
  <c r="M41" i="1" s="1"/>
  <c r="N9" i="1"/>
  <c r="N41" i="1" s="1"/>
  <c r="O9" i="1"/>
  <c r="O41" i="1" s="1"/>
  <c r="D46" i="1"/>
  <c r="E46" i="1"/>
  <c r="F46" i="1"/>
  <c r="G46" i="1"/>
  <c r="H46" i="1"/>
  <c r="I46" i="1"/>
  <c r="J46" i="1"/>
  <c r="K46" i="1"/>
  <c r="L46" i="1"/>
  <c r="M46" i="1"/>
  <c r="N46" i="1"/>
  <c r="O46" i="1"/>
  <c r="C46" i="1"/>
  <c r="I38" i="1"/>
  <c r="J38" i="1"/>
  <c r="K38" i="1"/>
  <c r="L38" i="1"/>
  <c r="M38" i="1"/>
  <c r="D33" i="1"/>
  <c r="D38" i="1" s="1"/>
  <c r="D24" i="1" s="1"/>
  <c r="E33" i="1"/>
  <c r="E38" i="1" s="1"/>
  <c r="E24" i="1" s="1"/>
  <c r="F33" i="1"/>
  <c r="F38" i="1" s="1"/>
  <c r="G33" i="1"/>
  <c r="G38" i="1" s="1"/>
  <c r="G24" i="1" s="1"/>
  <c r="H33" i="1"/>
  <c r="H38" i="1" s="1"/>
  <c r="H24" i="1" s="1"/>
  <c r="I33" i="1"/>
  <c r="J33" i="1"/>
  <c r="K33" i="1"/>
  <c r="L33" i="1"/>
  <c r="M33" i="1"/>
  <c r="N33" i="1"/>
  <c r="N38" i="1" s="1"/>
  <c r="O33" i="1"/>
  <c r="O38" i="1" s="1"/>
  <c r="P33" i="1"/>
  <c r="P38" i="1" s="1"/>
  <c r="Q33" i="1"/>
  <c r="Q38" i="1" s="1"/>
  <c r="R33" i="1"/>
  <c r="R38" i="1" s="1"/>
  <c r="S33" i="1"/>
  <c r="S38" i="1" s="1"/>
  <c r="C33" i="1"/>
  <c r="C38" i="1" s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C25" i="1"/>
  <c r="S16" i="1"/>
  <c r="S11" i="1"/>
  <c r="D16" i="1"/>
  <c r="E16" i="1"/>
  <c r="F16" i="1"/>
  <c r="G16" i="1"/>
  <c r="H16" i="1"/>
  <c r="I16" i="1"/>
  <c r="J16" i="1"/>
  <c r="K16" i="1"/>
  <c r="L16" i="1"/>
  <c r="L9" i="1" s="1"/>
  <c r="M16" i="1"/>
  <c r="N16" i="1"/>
  <c r="O16" i="1"/>
  <c r="P16" i="1"/>
  <c r="Q16" i="1"/>
  <c r="R16" i="1"/>
  <c r="C16" i="1"/>
  <c r="D11" i="1"/>
  <c r="E11" i="1"/>
  <c r="E9" i="1" s="1"/>
  <c r="E41" i="1" s="1"/>
  <c r="F11" i="1"/>
  <c r="F9" i="1" s="1"/>
  <c r="F41" i="1" s="1"/>
  <c r="G11" i="1"/>
  <c r="G9" i="1" s="1"/>
  <c r="H11" i="1"/>
  <c r="H9" i="1" s="1"/>
  <c r="I11" i="1"/>
  <c r="I9" i="1" s="1"/>
  <c r="I41" i="1" s="1"/>
  <c r="J11" i="1"/>
  <c r="J9" i="1" s="1"/>
  <c r="J41" i="1" s="1"/>
  <c r="K11" i="1"/>
  <c r="L11" i="1"/>
  <c r="M11" i="1"/>
  <c r="N11" i="1"/>
  <c r="O11" i="1"/>
  <c r="P11" i="1"/>
  <c r="P9" i="1" s="1"/>
  <c r="Q11" i="1"/>
  <c r="Q9" i="1" s="1"/>
  <c r="R11" i="1"/>
  <c r="R9" i="1" s="1"/>
  <c r="C11" i="1"/>
  <c r="C9" i="1" s="1"/>
  <c r="O53" i="2"/>
  <c r="P53" i="2"/>
  <c r="Q53" i="2"/>
  <c r="R53" i="2"/>
  <c r="S53" i="2"/>
  <c r="Q36" i="2"/>
  <c r="R36" i="2"/>
  <c r="S36" i="2"/>
  <c r="I11" i="2"/>
  <c r="K11" i="2"/>
  <c r="L11" i="2"/>
  <c r="M11" i="2"/>
  <c r="N11" i="2"/>
  <c r="O11" i="2"/>
  <c r="P11" i="2"/>
  <c r="Q11" i="2"/>
  <c r="Q20" i="2" s="1"/>
  <c r="R11" i="2"/>
  <c r="R20" i="2" s="1"/>
  <c r="S11" i="2"/>
  <c r="P20" i="2"/>
  <c r="S20" i="2"/>
  <c r="R41" i="1" l="1"/>
  <c r="P41" i="1"/>
  <c r="Q24" i="1"/>
  <c r="Q41" i="1"/>
  <c r="S24" i="1"/>
  <c r="S9" i="1"/>
  <c r="C41" i="1"/>
  <c r="G42" i="1"/>
  <c r="G40" i="1" s="1"/>
  <c r="G41" i="1"/>
  <c r="S42" i="1"/>
  <c r="S40" i="1" s="1"/>
  <c r="S41" i="1"/>
  <c r="H42" i="1"/>
  <c r="H40" i="1" s="1"/>
  <c r="H41" i="1"/>
  <c r="L41" i="1"/>
  <c r="D42" i="1"/>
  <c r="D40" i="1" s="1"/>
  <c r="R24" i="1"/>
  <c r="R42" i="1" s="1"/>
  <c r="R40" i="1" s="1"/>
  <c r="F24" i="1"/>
  <c r="F42" i="1"/>
  <c r="F40" i="1" s="1"/>
  <c r="Q42" i="1"/>
  <c r="Q40" i="1" s="1"/>
  <c r="E42" i="1"/>
  <c r="E40" i="1" s="1"/>
  <c r="C36" i="2"/>
  <c r="D36" i="2"/>
  <c r="E36" i="2"/>
  <c r="F36" i="2"/>
  <c r="G36" i="2"/>
  <c r="H36" i="2"/>
  <c r="I36" i="2"/>
  <c r="J36" i="2"/>
  <c r="C53" i="2"/>
  <c r="D53" i="2"/>
  <c r="E53" i="2"/>
  <c r="F53" i="2"/>
  <c r="G53" i="2"/>
  <c r="H53" i="2"/>
  <c r="I53" i="2"/>
  <c r="J53" i="2"/>
  <c r="K53" i="2"/>
  <c r="K27" i="2" s="1"/>
  <c r="K36" i="2" s="1"/>
  <c r="L53" i="2"/>
  <c r="L27" i="2" s="1"/>
  <c r="L36" i="2" s="1"/>
  <c r="M53" i="2"/>
  <c r="M27" i="2" s="1"/>
  <c r="M36" i="2" s="1"/>
  <c r="N53" i="2"/>
  <c r="N27" i="2" s="1"/>
  <c r="N36" i="2" s="1"/>
  <c r="O27" i="2"/>
  <c r="O36" i="2" s="1"/>
  <c r="P36" i="2"/>
  <c r="O20" i="2" l="1"/>
  <c r="N20" i="2"/>
  <c r="J16" i="2"/>
  <c r="J11" i="2" s="1"/>
  <c r="M20" i="2"/>
  <c r="L20" i="2"/>
  <c r="K20" i="2"/>
  <c r="J20" i="2"/>
  <c r="I20" i="2"/>
  <c r="H11" i="2"/>
  <c r="H20" i="2" s="1"/>
  <c r="G11" i="2"/>
  <c r="G20" i="2" s="1"/>
  <c r="F11" i="2"/>
  <c r="F20" i="2" s="1"/>
  <c r="E11" i="2"/>
  <c r="E20" i="2" s="1"/>
  <c r="D11" i="2"/>
  <c r="D20" i="2" s="1"/>
  <c r="C11" i="2"/>
  <c r="C20" i="2" s="1"/>
  <c r="J24" i="1"/>
  <c r="J42" i="1" s="1"/>
  <c r="J40" i="1" s="1"/>
  <c r="C24" i="1"/>
  <c r="C42" i="1" s="1"/>
  <c r="C40" i="1" s="1"/>
  <c r="I24" i="1" l="1"/>
  <c r="I42" i="1" s="1"/>
  <c r="I40" i="1" s="1"/>
  <c r="K24" i="1"/>
  <c r="K42" i="1" s="1"/>
  <c r="K40" i="1" s="1"/>
  <c r="P24" i="1"/>
  <c r="P42" i="1" s="1"/>
  <c r="P40" i="1" s="1"/>
  <c r="L24" i="1"/>
  <c r="L42" i="1" s="1"/>
  <c r="L40" i="1" s="1"/>
  <c r="O24" i="1"/>
  <c r="O42" i="1" s="1"/>
  <c r="O40" i="1" s="1"/>
  <c r="N24" i="1"/>
  <c r="N42" i="1" s="1"/>
  <c r="N40" i="1" s="1"/>
  <c r="M24" i="1" l="1"/>
  <c r="M42" i="1" s="1"/>
  <c r="M40" i="1" s="1"/>
</calcChain>
</file>

<file path=xl/sharedStrings.xml><?xml version="1.0" encoding="utf-8"?>
<sst xmlns="http://schemas.openxmlformats.org/spreadsheetml/2006/main" count="157" uniqueCount="95">
  <si>
    <t>CI$</t>
  </si>
  <si>
    <t>Sale of Goods &amp; Services</t>
  </si>
  <si>
    <t>Extraordinary Revenue</t>
  </si>
  <si>
    <t xml:space="preserve">    Subsidies</t>
  </si>
  <si>
    <t xml:space="preserve">    Net Lending</t>
  </si>
  <si>
    <t>Primary Balance (Overall Balance w/o Interest Payments)</t>
  </si>
  <si>
    <t>Notes</t>
  </si>
  <si>
    <t>Effective 1 July 2004 the accrual basis of accounting was used. Therefore the numbers for the period</t>
  </si>
  <si>
    <t xml:space="preserve">1 January to 31 December 2005 are reported on this basis. The figures for previous years are based </t>
  </si>
  <si>
    <t>on the cash basis of accounting, with the exception of 2004 which is 6 months cash and 6 months accrual</t>
  </si>
  <si>
    <t>Effective 1 July 2004:   Capital acquistions was replaced by Equity Injections</t>
  </si>
  <si>
    <t xml:space="preserve"> and Capital Development was replaced by Executive Assets</t>
  </si>
  <si>
    <t>Million of Cayman Islands Dollars</t>
  </si>
  <si>
    <t>Import Duties</t>
  </si>
  <si>
    <t xml:space="preserve">Gasoline/Diesel </t>
  </si>
  <si>
    <t>Alcoholic Beverages</t>
  </si>
  <si>
    <t>Motor Vehicles</t>
  </si>
  <si>
    <t xml:space="preserve">Tobacco Products </t>
  </si>
  <si>
    <t>Other Import Duties</t>
  </si>
  <si>
    <t>Cruise Ship Departure Charges</t>
  </si>
  <si>
    <t>Environmental Protection Fund Fees</t>
  </si>
  <si>
    <t>Departure Tax</t>
  </si>
  <si>
    <t xml:space="preserve">Of which: </t>
  </si>
  <si>
    <t>Total</t>
  </si>
  <si>
    <t>CI$M</t>
  </si>
  <si>
    <t>Year</t>
  </si>
  <si>
    <t>Disbursed Outstanding Debt</t>
  </si>
  <si>
    <t>..</t>
  </si>
  <si>
    <t>(CI$Million)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</si>
  <si>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Treasury Department</t>
    </r>
  </si>
  <si>
    <t xml:space="preserve"> the servicing of these loans</t>
  </si>
  <si>
    <t xml:space="preserve">Note: </t>
  </si>
  <si>
    <t>1. Self-financing debt refers to the loans raised by the central government on behalf of agencies which are required to reimburse</t>
  </si>
  <si>
    <t>ICTA Licences &amp; Royalties</t>
  </si>
  <si>
    <t>Tourism Accommodation Charges</t>
  </si>
  <si>
    <t>Motor Vehicle Charges</t>
  </si>
  <si>
    <t>Other Stamp Duties</t>
  </si>
  <si>
    <t>Traders Licences</t>
  </si>
  <si>
    <t>Other Domestic Taxes</t>
  </si>
  <si>
    <t>Financial Services Licences</t>
  </si>
  <si>
    <t>Bank and Trust Licences</t>
  </si>
  <si>
    <t>Insurance Licences</t>
  </si>
  <si>
    <t>Other Company Fees - Resident</t>
  </si>
  <si>
    <t>Other Company Fees - Non-Resident</t>
  </si>
  <si>
    <t>Other Company Fees - Exempt</t>
  </si>
  <si>
    <t>Other Company Fees - Foreign</t>
  </si>
  <si>
    <t>Partnership Fees</t>
  </si>
  <si>
    <t>Mutual Fund Administrators</t>
  </si>
  <si>
    <t>Money Services Licences</t>
  </si>
  <si>
    <t>Security Investment Business Licences</t>
  </si>
  <si>
    <t xml:space="preserve">Taxes on Good and Services </t>
  </si>
  <si>
    <t>Taxes on International Trade and Transactions</t>
  </si>
  <si>
    <t>Taxes</t>
  </si>
  <si>
    <t>Property Income</t>
  </si>
  <si>
    <t>Transfers n.e.c.</t>
  </si>
  <si>
    <t>Revenue</t>
  </si>
  <si>
    <t>Other Revenue</t>
  </si>
  <si>
    <t>Fines, Penalties and Forfeits</t>
  </si>
  <si>
    <t xml:space="preserve">      Capital Revenue</t>
  </si>
  <si>
    <t xml:space="preserve">Expense </t>
  </si>
  <si>
    <t>Expenditure</t>
  </si>
  <si>
    <t xml:space="preserve">    Compensation of Employees</t>
  </si>
  <si>
    <t xml:space="preserve">    Use of Goods and Services</t>
  </si>
  <si>
    <t xml:space="preserve">    Social Benefits</t>
  </si>
  <si>
    <t>Consumption of Fixed Capital</t>
  </si>
  <si>
    <t xml:space="preserve">    Interest</t>
  </si>
  <si>
    <t xml:space="preserve">    Consumption of Fixed Capital</t>
  </si>
  <si>
    <t xml:space="preserve">    Other Expense</t>
  </si>
  <si>
    <t>Gross Investment in Non-Financial Assets</t>
  </si>
  <si>
    <t xml:space="preserve">   Capital Investment in Ministries and Portfolios</t>
  </si>
  <si>
    <t>Net Investment in Non-Financial Assets</t>
  </si>
  <si>
    <t xml:space="preserve">   Executive Assets</t>
  </si>
  <si>
    <t xml:space="preserve">   Capital Investment in Statutory Authorities and   Government Owned Companies</t>
  </si>
  <si>
    <t>Net Operating Balance</t>
  </si>
  <si>
    <t>Financing:</t>
  </si>
  <si>
    <t xml:space="preserve">    Net Acquisition of Financial Assets</t>
  </si>
  <si>
    <t xml:space="preserve">    Net Incurrence of Liabilities</t>
  </si>
  <si>
    <t xml:space="preserve">        Incurrence (Disbursement)</t>
  </si>
  <si>
    <t xml:space="preserve">        Reduction (Loan Repayment)</t>
  </si>
  <si>
    <t>Taxes on International Trade &amp; Transactions</t>
  </si>
  <si>
    <t>Other Taxes</t>
  </si>
  <si>
    <t>Taxes on Property</t>
  </si>
  <si>
    <t>Taxes on Goods &amp; Services</t>
  </si>
  <si>
    <t>Net Lending (+)/Net Borrowing (-)</t>
  </si>
  <si>
    <r>
      <rPr>
        <b/>
        <sz val="10"/>
        <rFont val="Arial"/>
        <family val="2"/>
      </rPr>
      <t>Source</t>
    </r>
    <r>
      <rPr>
        <sz val="10"/>
        <rFont val="Arial"/>
        <family val="2"/>
      </rPr>
      <t>: Treasury Department, Economics &amp; Statistics Office</t>
    </r>
  </si>
  <si>
    <t>13.02a</t>
  </si>
  <si>
    <t>13.02b</t>
  </si>
  <si>
    <t>13.02c</t>
  </si>
  <si>
    <t>Cayman Islands Fiscal Operations 2010 - 2019</t>
  </si>
  <si>
    <t>COMPENDIUM OF STATISTICS 2019</t>
  </si>
  <si>
    <t>Taxes on International Trade, 2010 - 2019</t>
  </si>
  <si>
    <t>Domestic Taxes on Goods and Services, 2010 - 2019</t>
  </si>
  <si>
    <t>Financial Services Revenue, 2010 - 2019</t>
  </si>
  <si>
    <t>Work Permit fees</t>
  </si>
  <si>
    <r>
      <t>Central Government Debt and Self-Financing Debt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>, (CI$M) 2000-2019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</si>
</sst>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0.0_);\(0.0\)"/>
    <numFmt numFmtId="166" formatCode="_(* #,##0.0_);_(* \(#,##0.0\);_(* &quot;-&quot;??_);_(@_)"/>
    <numFmt numFmtId="167" formatCode="_(* #,##0.000_);_(* \(#,##0.000\);_(* &quot;-&quot;??_);_(@_)"/>
    <numFmt numFmtId="168" formatCode="#,##0.0_);\(#,##0.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92">
    <xf numFmtId="0" fontId="0" fillId="0" borderId="0" xfId="0"/>
    <xf numFmtId="0" fontId="2" fillId="0" borderId="0" xfId="0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/>
    <xf numFmtId="168" fontId="3" fillId="0" borderId="0" xfId="0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/>
    <xf numFmtId="0" fontId="14" fillId="0" borderId="0" xfId="0" applyFont="1" applyFill="1"/>
    <xf numFmtId="0" fontId="0" fillId="0" borderId="0" xfId="0" applyFill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0" fontId="0" fillId="0" borderId="0" xfId="0" applyFill="1" applyBorder="1"/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0" fontId="0" fillId="2" borderId="0" xfId="0" applyFill="1"/>
    <xf numFmtId="0" fontId="10" fillId="2" borderId="0" xfId="0" applyFont="1" applyFill="1"/>
    <xf numFmtId="0" fontId="0" fillId="2" borderId="0" xfId="0" applyFont="1" applyFill="1"/>
    <xf numFmtId="0" fontId="11" fillId="0" borderId="3" xfId="0" applyFont="1" applyFill="1" applyBorder="1" applyAlignment="1"/>
    <xf numFmtId="0" fontId="8" fillId="0" borderId="4" xfId="0" applyFont="1" applyFill="1" applyBorder="1"/>
    <xf numFmtId="0" fontId="8" fillId="0" borderId="4" xfId="0" applyFont="1" applyFill="1" applyBorder="1" applyAlignment="1">
      <alignment horizontal="right" vertical="top"/>
    </xf>
    <xf numFmtId="0" fontId="8" fillId="0" borderId="4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top"/>
    </xf>
    <xf numFmtId="168" fontId="8" fillId="0" borderId="4" xfId="0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indent="3"/>
    </xf>
    <xf numFmtId="168" fontId="7" fillId="0" borderId="0" xfId="0" applyNumberFormat="1" applyFont="1" applyFill="1" applyBorder="1" applyAlignment="1">
      <alignment horizontal="right"/>
    </xf>
    <xf numFmtId="168" fontId="7" fillId="0" borderId="0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horizontal="left" indent="2"/>
    </xf>
    <xf numFmtId="0" fontId="8" fillId="0" borderId="0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8" fontId="7" fillId="0" borderId="0" xfId="1" applyNumberFormat="1" applyFont="1" applyFill="1" applyBorder="1" applyAlignment="1">
      <alignment horizontal="right"/>
    </xf>
    <xf numFmtId="0" fontId="7" fillId="0" borderId="3" xfId="0" applyFont="1" applyFill="1" applyBorder="1" applyAlignment="1">
      <alignment horizontal="left" indent="1"/>
    </xf>
    <xf numFmtId="168" fontId="7" fillId="0" borderId="3" xfId="0" applyNumberFormat="1" applyFont="1" applyFill="1" applyBorder="1" applyAlignment="1">
      <alignment horizontal="right"/>
    </xf>
    <xf numFmtId="165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wrapText="1"/>
    </xf>
    <xf numFmtId="165" fontId="7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7" fillId="0" borderId="0" xfId="0" applyFont="1" applyFill="1"/>
    <xf numFmtId="0" fontId="8" fillId="0" borderId="1" xfId="0" applyFont="1" applyFill="1" applyBorder="1"/>
    <xf numFmtId="1" fontId="8" fillId="0" borderId="1" xfId="0" applyNumberFormat="1" applyFont="1" applyFill="1" applyBorder="1" applyAlignment="1">
      <alignment horizontal="right"/>
    </xf>
    <xf numFmtId="2" fontId="7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/>
    <xf numFmtId="166" fontId="8" fillId="0" borderId="0" xfId="1" applyNumberFormat="1" applyFont="1" applyFill="1"/>
    <xf numFmtId="166" fontId="8" fillId="0" borderId="0" xfId="1" applyNumberFormat="1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166" fontId="7" fillId="0" borderId="0" xfId="1" applyNumberFormat="1" applyFont="1" applyFill="1"/>
    <xf numFmtId="166" fontId="7" fillId="0" borderId="0" xfId="0" applyNumberFormat="1" applyFont="1" applyFill="1"/>
    <xf numFmtId="166" fontId="7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8" fillId="0" borderId="1" xfId="0" applyNumberFormat="1" applyFont="1" applyFill="1" applyBorder="1"/>
    <xf numFmtId="166" fontId="8" fillId="0" borderId="1" xfId="0" applyNumberFormat="1" applyFont="1" applyFill="1" applyBorder="1" applyAlignment="1">
      <alignment horizontal="right"/>
    </xf>
    <xf numFmtId="0" fontId="9" fillId="0" borderId="3" xfId="0" applyFont="1" applyFill="1" applyBorder="1" applyAlignment="1">
      <alignment horizontal="right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 applyAlignment="1">
      <alignment horizontal="left" indent="1"/>
    </xf>
    <xf numFmtId="164" fontId="5" fillId="0" borderId="0" xfId="0" applyNumberFormat="1" applyFont="1" applyFill="1"/>
    <xf numFmtId="164" fontId="5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2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0" fontId="5" fillId="0" borderId="0" xfId="0" applyFont="1" applyFill="1" applyBorder="1"/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164" fontId="15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right"/>
    </xf>
    <xf numFmtId="164" fontId="7" fillId="0" borderId="0" xfId="0" applyNumberFormat="1" applyFont="1" applyFill="1"/>
    <xf numFmtId="167" fontId="7" fillId="0" borderId="0" xfId="0" applyNumberFormat="1" applyFont="1" applyFill="1"/>
    <xf numFmtId="164" fontId="8" fillId="0" borderId="1" xfId="0" applyNumberFormat="1" applyFont="1" applyFill="1" applyBorder="1"/>
    <xf numFmtId="164" fontId="8" fillId="0" borderId="1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'01chart'!$B$1</c:f>
              <c:strCache>
                <c:ptCount val="1"/>
                <c:pt idx="0">
                  <c:v>Disbursed Outstanding Debt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'01chart'!$A$2:$A$24</c:f>
              <c:numCache>
                <c:formatCode>General</c:formatCode>
                <c:ptCount val="23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</c:numCache>
            </c:numRef>
          </c:cat>
          <c:val>
            <c:numRef>
              <c:f>'01chart'!$B$2:$B$24</c:f>
              <c:numCache>
                <c:formatCode>0.0</c:formatCode>
                <c:ptCount val="23"/>
                <c:pt idx="0">
                  <c:v>51.6</c:v>
                </c:pt>
                <c:pt idx="1">
                  <c:v>67.599999999999994</c:v>
                </c:pt>
                <c:pt idx="2">
                  <c:v>82.9</c:v>
                </c:pt>
                <c:pt idx="3">
                  <c:v>93.8</c:v>
                </c:pt>
                <c:pt idx="4">
                  <c:v>98.3</c:v>
                </c:pt>
                <c:pt idx="5">
                  <c:v>107.8</c:v>
                </c:pt>
                <c:pt idx="6">
                  <c:v>143.5</c:v>
                </c:pt>
                <c:pt idx="7">
                  <c:v>132.1</c:v>
                </c:pt>
                <c:pt idx="8">
                  <c:v>143.9</c:v>
                </c:pt>
                <c:pt idx="9">
                  <c:v>157.6</c:v>
                </c:pt>
                <c:pt idx="10">
                  <c:v>180.9</c:v>
                </c:pt>
                <c:pt idx="11">
                  <c:v>179.7</c:v>
                </c:pt>
                <c:pt idx="12">
                  <c:v>210.5</c:v>
                </c:pt>
                <c:pt idx="13">
                  <c:v>354.9</c:v>
                </c:pt>
                <c:pt idx="14">
                  <c:v>513.5</c:v>
                </c:pt>
                <c:pt idx="15">
                  <c:v>592.70000000000005</c:v>
                </c:pt>
                <c:pt idx="16">
                  <c:v>613.4</c:v>
                </c:pt>
                <c:pt idx="17">
                  <c:v>586.20000000000005</c:v>
                </c:pt>
                <c:pt idx="18">
                  <c:v>559.9</c:v>
                </c:pt>
                <c:pt idx="19">
                  <c:v>534</c:v>
                </c:pt>
                <c:pt idx="20">
                  <c:v>511</c:v>
                </c:pt>
                <c:pt idx="21">
                  <c:v>483.86838505666668</c:v>
                </c:pt>
                <c:pt idx="22">
                  <c:v>449.14805852000006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4711808"/>
        <c:axId val="94713344"/>
      </c:barChart>
      <c:catAx>
        <c:axId val="947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713344"/>
        <c:crosses val="autoZero"/>
        <c:auto val="1"/>
        <c:lblAlgn val="ctr"/>
        <c:lblOffset val="100"/>
        <c:noMultiLvlLbl val="0"/>
      </c:catAx>
      <c:valAx>
        <c:axId val="9471334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71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'01chart'!$B$1</c:f>
              <c:strCache>
                <c:ptCount val="1"/>
                <c:pt idx="0">
                  <c:v>Disbursed Outstanding Debt</c:v>
                </c:pt>
              </c:strCache>
            </c:strRef>
          </c:tx>
          <c:invertIfNegative val="0"/>
          <c:dLbls>
            <c:dLbl>
              <c:idx val="18"/>
              <c:layout>
                <c:manualLayout>
                  <c:x val="-1.6400164001640015E-3"/>
                  <c:y val="1.1976047904191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'01chart'!$A$7:$A$26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'01chart'!$B$7:$B$26</c:f>
              <c:numCache>
                <c:formatCode>0.0</c:formatCode>
                <c:ptCount val="20"/>
                <c:pt idx="0">
                  <c:v>107.8</c:v>
                </c:pt>
                <c:pt idx="1">
                  <c:v>143.5</c:v>
                </c:pt>
                <c:pt idx="2">
                  <c:v>132.1</c:v>
                </c:pt>
                <c:pt idx="3">
                  <c:v>143.9</c:v>
                </c:pt>
                <c:pt idx="4">
                  <c:v>157.6</c:v>
                </c:pt>
                <c:pt idx="5">
                  <c:v>180.9</c:v>
                </c:pt>
                <c:pt idx="6">
                  <c:v>179.7</c:v>
                </c:pt>
                <c:pt idx="7">
                  <c:v>210.5</c:v>
                </c:pt>
                <c:pt idx="8">
                  <c:v>354.9</c:v>
                </c:pt>
                <c:pt idx="9">
                  <c:v>513.5</c:v>
                </c:pt>
                <c:pt idx="10">
                  <c:v>592.70000000000005</c:v>
                </c:pt>
                <c:pt idx="11">
                  <c:v>613.4</c:v>
                </c:pt>
                <c:pt idx="12">
                  <c:v>586.20000000000005</c:v>
                </c:pt>
                <c:pt idx="13">
                  <c:v>559.9</c:v>
                </c:pt>
                <c:pt idx="14">
                  <c:v>534</c:v>
                </c:pt>
                <c:pt idx="15">
                  <c:v>511</c:v>
                </c:pt>
                <c:pt idx="16">
                  <c:v>483.86838505666668</c:v>
                </c:pt>
                <c:pt idx="17">
                  <c:v>449.14805852000006</c:v>
                </c:pt>
                <c:pt idx="18">
                  <c:v>418.66447967333335</c:v>
                </c:pt>
                <c:pt idx="19">
                  <c:v>284.38128796114398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4741248"/>
        <c:axId val="94742784"/>
      </c:barChart>
      <c:catAx>
        <c:axId val="9474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94742784"/>
        <c:crosses val="autoZero"/>
        <c:auto val="1"/>
        <c:lblAlgn val="ctr"/>
        <c:lblOffset val="100"/>
        <c:noMultiLvlLbl val="0"/>
      </c:catAx>
      <c:valAx>
        <c:axId val="9474278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spPr>
          <a:ln w="9525">
            <a:noFill/>
          </a:ln>
        </c:spPr>
        <c:crossAx val="9474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0</xdr:rowOff>
        </xdr:from>
        <xdr:to>
          <xdr:col>1</xdr:col>
          <xdr:colOff>238125</xdr:colOff>
          <xdr:row>3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381000</xdr:colOff>
          <xdr:row>3</xdr:row>
          <xdr:rowOff>114300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5</xdr:row>
      <xdr:rowOff>171450</xdr:rowOff>
    </xdr:from>
    <xdr:to>
      <xdr:col>16</xdr:col>
      <xdr:colOff>266700</xdr:colOff>
      <xdr:row>22</xdr:row>
      <xdr:rowOff>38100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514350</xdr:colOff>
      <xdr:row>5</xdr:row>
      <xdr:rowOff>104775</xdr:rowOff>
    </xdr:from>
    <xdr:to>
      <xdr:col>16</xdr:col>
      <xdr:colOff>333375</xdr:colOff>
      <xdr:row>22</xdr:row>
      <xdr:rowOff>47625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295275</xdr:colOff>
          <xdr:row>1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67"/>
  <sheetViews>
    <sheetView tabSelected="1" workbookViewId="0">
      <selection activeCell="W3" sqref="W3"/>
    </sheetView>
  </sheetViews>
  <sheetFormatPr defaultColWidth="9.140625" defaultRowHeight="12.75" x14ac:dyDescent="0.2"/>
  <cols>
    <col min="1" max="1" width="9.140625" style="1"/>
    <col min="2" max="2" width="43.5703125" style="1" customWidth="1"/>
    <col min="3" max="9" width="6.7109375" style="1" hidden="1" customWidth="1"/>
    <col min="10" max="10" width="9" style="1" hidden="1" customWidth="1"/>
    <col min="11" max="11" width="7.85546875" style="1" customWidth="1"/>
    <col min="12" max="12" width="8.140625" style="1" customWidth="1"/>
    <col min="13" max="13" width="8" style="1" customWidth="1"/>
    <col min="14" max="14" width="8.140625" style="1" customWidth="1"/>
    <col min="15" max="15" width="8" style="1" customWidth="1"/>
    <col min="16" max="16" width="8.28515625" style="1" customWidth="1"/>
    <col min="17" max="18" width="8" style="1" customWidth="1"/>
    <col min="19" max="19" width="7.7109375" style="1" customWidth="1"/>
    <col min="20" max="16384" width="9.140625" style="1"/>
  </cols>
  <sheetData>
    <row r="2" spans="1:20" x14ac:dyDescent="0.2">
      <c r="P2" s="9" t="s">
        <v>89</v>
      </c>
    </row>
    <row r="3" spans="1:20" x14ac:dyDescent="0.2">
      <c r="P3" s="9"/>
    </row>
    <row r="5" spans="1:20" ht="15.75" x14ac:dyDescent="0.25">
      <c r="A5" s="9">
        <v>13.01</v>
      </c>
      <c r="H5" s="88" t="s">
        <v>88</v>
      </c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</row>
    <row r="6" spans="1:20" x14ac:dyDescent="0.2"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T6" s="25" t="s">
        <v>28</v>
      </c>
    </row>
    <row r="7" spans="1:20" x14ac:dyDescent="0.2">
      <c r="B7" s="26"/>
      <c r="C7" s="27">
        <v>2002</v>
      </c>
      <c r="D7" s="28">
        <v>2003</v>
      </c>
      <c r="E7" s="29">
        <v>2004</v>
      </c>
      <c r="F7" s="29">
        <v>2005</v>
      </c>
      <c r="G7" s="29">
        <v>2006</v>
      </c>
      <c r="H7" s="29">
        <v>2007</v>
      </c>
      <c r="I7" s="29">
        <v>2008</v>
      </c>
      <c r="J7" s="29">
        <v>2009</v>
      </c>
      <c r="K7" s="29">
        <v>2010</v>
      </c>
      <c r="L7" s="29">
        <v>2011</v>
      </c>
      <c r="M7" s="29">
        <v>2012</v>
      </c>
      <c r="N7" s="29">
        <v>2013</v>
      </c>
      <c r="O7" s="29">
        <v>2014</v>
      </c>
      <c r="P7" s="29">
        <v>2015</v>
      </c>
      <c r="Q7" s="29">
        <v>2016</v>
      </c>
      <c r="R7" s="29">
        <v>2017</v>
      </c>
      <c r="S7" s="29">
        <v>2018</v>
      </c>
      <c r="T7" s="29">
        <v>2019</v>
      </c>
    </row>
    <row r="8" spans="1:20" hidden="1" x14ac:dyDescent="0.2">
      <c r="B8" s="8"/>
      <c r="C8" s="30" t="s">
        <v>0</v>
      </c>
      <c r="D8" s="30" t="s">
        <v>0</v>
      </c>
      <c r="E8" s="30" t="s">
        <v>0</v>
      </c>
      <c r="F8" s="30" t="s">
        <v>0</v>
      </c>
      <c r="G8" s="30" t="s">
        <v>0</v>
      </c>
      <c r="H8" s="30" t="s">
        <v>0</v>
      </c>
      <c r="I8" s="30" t="s">
        <v>0</v>
      </c>
      <c r="J8" s="30" t="s">
        <v>0</v>
      </c>
      <c r="K8" s="30" t="s">
        <v>0</v>
      </c>
      <c r="L8" s="30" t="s">
        <v>0</v>
      </c>
      <c r="M8" s="30" t="s">
        <v>0</v>
      </c>
      <c r="N8" s="30" t="s">
        <v>0</v>
      </c>
      <c r="O8" s="30" t="s">
        <v>0</v>
      </c>
      <c r="P8" s="30" t="s">
        <v>0</v>
      </c>
      <c r="Q8" s="30" t="s">
        <v>0</v>
      </c>
      <c r="R8" s="30" t="s">
        <v>0</v>
      </c>
      <c r="S8" s="30"/>
      <c r="T8" s="30"/>
    </row>
    <row r="9" spans="1:20" s="3" customFormat="1" x14ac:dyDescent="0.2">
      <c r="B9" s="26" t="s">
        <v>55</v>
      </c>
      <c r="C9" s="31">
        <f>C11+C16</f>
        <v>314</v>
      </c>
      <c r="D9" s="31">
        <f t="shared" ref="D9:S9" si="0">D11+D16</f>
        <v>326.2</v>
      </c>
      <c r="E9" s="31">
        <f t="shared" si="0"/>
        <v>336.40000000000003</v>
      </c>
      <c r="F9" s="31">
        <f t="shared" si="0"/>
        <v>428.53999999999996</v>
      </c>
      <c r="G9" s="31">
        <f t="shared" si="0"/>
        <v>500.36</v>
      </c>
      <c r="H9" s="31">
        <f t="shared" si="0"/>
        <v>512.95948064999993</v>
      </c>
      <c r="I9" s="31">
        <f t="shared" si="0"/>
        <v>522.20000000000005</v>
      </c>
      <c r="J9" s="31">
        <f t="shared" si="0"/>
        <v>473.79999999999995</v>
      </c>
      <c r="K9" s="31">
        <f t="shared" si="0"/>
        <v>517.70000000000005</v>
      </c>
      <c r="L9" s="31">
        <f t="shared" si="0"/>
        <v>545.89299999999992</v>
      </c>
      <c r="M9" s="31">
        <f t="shared" si="0"/>
        <v>564.6</v>
      </c>
      <c r="N9" s="31">
        <f t="shared" si="0"/>
        <v>635.12231337000014</v>
      </c>
      <c r="O9" s="31">
        <f t="shared" si="0"/>
        <v>664.19600000000003</v>
      </c>
      <c r="P9" s="31">
        <f t="shared" si="0"/>
        <v>672.65063375000022</v>
      </c>
      <c r="Q9" s="31">
        <f t="shared" si="0"/>
        <v>705.91600000000005</v>
      </c>
      <c r="R9" s="31">
        <f t="shared" si="0"/>
        <v>753.15884591999998</v>
      </c>
      <c r="S9" s="31">
        <f t="shared" si="0"/>
        <v>830.1579999999999</v>
      </c>
      <c r="T9" s="31">
        <f t="shared" ref="T9" si="1">T11+T16</f>
        <v>860.00399999999991</v>
      </c>
    </row>
    <row r="10" spans="1:20" s="3" customFormat="1" x14ac:dyDescent="0.2">
      <c r="B10" s="9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x14ac:dyDescent="0.2">
      <c r="B11" s="33" t="s">
        <v>52</v>
      </c>
      <c r="C11" s="32">
        <f>SUM(C12:C15)</f>
        <v>275.5</v>
      </c>
      <c r="D11" s="32">
        <f t="shared" ref="D11:S11" si="2">SUM(D12:D15)</f>
        <v>285.39999999999998</v>
      </c>
      <c r="E11" s="32">
        <f t="shared" si="2"/>
        <v>302.40000000000003</v>
      </c>
      <c r="F11" s="32">
        <f t="shared" si="2"/>
        <v>375.4</v>
      </c>
      <c r="G11" s="32">
        <f t="shared" si="2"/>
        <v>440.92</v>
      </c>
      <c r="H11" s="32">
        <f t="shared" si="2"/>
        <v>446.23770668999998</v>
      </c>
      <c r="I11" s="32">
        <f t="shared" si="2"/>
        <v>456</v>
      </c>
      <c r="J11" s="32">
        <f t="shared" si="2"/>
        <v>428.59999999999997</v>
      </c>
      <c r="K11" s="32">
        <f t="shared" si="2"/>
        <v>459.2</v>
      </c>
      <c r="L11" s="32">
        <f t="shared" si="2"/>
        <v>488.09299999999996</v>
      </c>
      <c r="M11" s="32">
        <f t="shared" si="2"/>
        <v>503.6</v>
      </c>
      <c r="N11" s="32">
        <f t="shared" si="2"/>
        <v>583.03276177000009</v>
      </c>
      <c r="O11" s="32">
        <f t="shared" si="2"/>
        <v>628.44500000000005</v>
      </c>
      <c r="P11" s="32">
        <f t="shared" si="2"/>
        <v>634.44271075000017</v>
      </c>
      <c r="Q11" s="32">
        <f t="shared" si="2"/>
        <v>662.75300000000004</v>
      </c>
      <c r="R11" s="32">
        <f t="shared" si="2"/>
        <v>702.42656278999993</v>
      </c>
      <c r="S11" s="32">
        <f t="shared" si="2"/>
        <v>773.00299999999993</v>
      </c>
      <c r="T11" s="32">
        <f t="shared" ref="T11" si="3">SUM(T12:T15)</f>
        <v>792.46599999999989</v>
      </c>
    </row>
    <row r="12" spans="1:20" x14ac:dyDescent="0.2">
      <c r="B12" s="34" t="s">
        <v>79</v>
      </c>
      <c r="C12" s="35">
        <v>106.7</v>
      </c>
      <c r="D12" s="36">
        <v>117.6</v>
      </c>
      <c r="E12" s="35">
        <v>132.19999999999999</v>
      </c>
      <c r="F12" s="35">
        <v>171.91</v>
      </c>
      <c r="G12" s="35">
        <v>187.03</v>
      </c>
      <c r="H12" s="35">
        <v>178.60391522999998</v>
      </c>
      <c r="I12" s="35">
        <v>176.9</v>
      </c>
      <c r="J12" s="35">
        <v>152</v>
      </c>
      <c r="K12" s="35">
        <v>158.5</v>
      </c>
      <c r="L12" s="35">
        <v>162.19999999999999</v>
      </c>
      <c r="M12" s="35">
        <v>167.2</v>
      </c>
      <c r="N12" s="35">
        <v>173.31849763999998</v>
      </c>
      <c r="O12" s="35">
        <v>177.86</v>
      </c>
      <c r="P12" s="35">
        <v>172.00143977000005</v>
      </c>
      <c r="Q12" s="35">
        <v>174.34899999999999</v>
      </c>
      <c r="R12" s="35">
        <v>177.98949338</v>
      </c>
      <c r="S12" s="35">
        <v>199.05399999999997</v>
      </c>
      <c r="T12" s="35">
        <v>210.88499999999999</v>
      </c>
    </row>
    <row r="13" spans="1:20" x14ac:dyDescent="0.2">
      <c r="B13" s="34" t="s">
        <v>82</v>
      </c>
      <c r="C13" s="35">
        <v>150.80000000000001</v>
      </c>
      <c r="D13" s="36">
        <v>146.1</v>
      </c>
      <c r="E13" s="35">
        <v>144.80000000000001</v>
      </c>
      <c r="F13" s="35">
        <v>171.47</v>
      </c>
      <c r="G13" s="35">
        <v>193.67</v>
      </c>
      <c r="H13" s="35">
        <v>223.18409024000002</v>
      </c>
      <c r="I13" s="35">
        <v>238</v>
      </c>
      <c r="J13" s="35">
        <v>248.2</v>
      </c>
      <c r="K13" s="35">
        <v>279.39999999999998</v>
      </c>
      <c r="L13" s="35">
        <v>289.5</v>
      </c>
      <c r="M13" s="35">
        <v>296.60000000000002</v>
      </c>
      <c r="N13" s="35">
        <v>377.27159314000011</v>
      </c>
      <c r="O13" s="35">
        <v>408.64600000000002</v>
      </c>
      <c r="P13" s="35">
        <v>407.56547904000013</v>
      </c>
      <c r="Q13" s="35">
        <v>425.16</v>
      </c>
      <c r="R13" s="35">
        <v>450.98829917</v>
      </c>
      <c r="S13" s="35">
        <v>469.43099999999998</v>
      </c>
      <c r="T13" s="35">
        <v>511.02</v>
      </c>
    </row>
    <row r="14" spans="1:20" x14ac:dyDescent="0.2">
      <c r="B14" s="34" t="s">
        <v>81</v>
      </c>
      <c r="C14" s="35">
        <v>14.3</v>
      </c>
      <c r="D14" s="36">
        <v>17.3</v>
      </c>
      <c r="E14" s="35">
        <v>22.3</v>
      </c>
      <c r="F14" s="35">
        <v>21.43</v>
      </c>
      <c r="G14" s="35">
        <v>47.17</v>
      </c>
      <c r="H14" s="35">
        <v>37.196845549999999</v>
      </c>
      <c r="I14" s="35">
        <v>41.1</v>
      </c>
      <c r="J14" s="35">
        <v>23.9</v>
      </c>
      <c r="K14" s="35">
        <v>21.3</v>
      </c>
      <c r="L14" s="35">
        <v>36.393000000000001</v>
      </c>
      <c r="M14" s="35">
        <v>36.700000000000003</v>
      </c>
      <c r="N14" s="35">
        <v>31.257984220000008</v>
      </c>
      <c r="O14" s="35">
        <v>41.597999999999999</v>
      </c>
      <c r="P14" s="35">
        <v>41.098991509999998</v>
      </c>
      <c r="Q14" s="35">
        <v>58.662999999999997</v>
      </c>
      <c r="R14" s="35">
        <v>69.736906130000008</v>
      </c>
      <c r="S14" s="35">
        <v>83.033000000000001</v>
      </c>
      <c r="T14" s="35">
        <v>66.962999999999994</v>
      </c>
    </row>
    <row r="15" spans="1:20" x14ac:dyDescent="0.2">
      <c r="B15" s="34" t="s">
        <v>80</v>
      </c>
      <c r="C15" s="35">
        <v>3.7</v>
      </c>
      <c r="D15" s="36">
        <v>4.4000000000000004</v>
      </c>
      <c r="E15" s="35">
        <v>3.1</v>
      </c>
      <c r="F15" s="35">
        <v>10.59</v>
      </c>
      <c r="G15" s="35">
        <v>13.05</v>
      </c>
      <c r="H15" s="35">
        <v>7.2528556699999989</v>
      </c>
      <c r="I15" s="35">
        <v>0</v>
      </c>
      <c r="J15" s="35">
        <v>4.5</v>
      </c>
      <c r="K15" s="35">
        <v>0</v>
      </c>
      <c r="L15" s="35">
        <v>0</v>
      </c>
      <c r="M15" s="35">
        <v>3.1</v>
      </c>
      <c r="N15" s="35">
        <v>1.1846867700000001</v>
      </c>
      <c r="O15" s="35">
        <v>0.34100000000000003</v>
      </c>
      <c r="P15" s="35">
        <v>13.776800430000002</v>
      </c>
      <c r="Q15" s="35">
        <v>4.5810000000000004</v>
      </c>
      <c r="R15" s="35">
        <v>3.71186411</v>
      </c>
      <c r="S15" s="35">
        <v>21.484999999999999</v>
      </c>
      <c r="T15" s="35">
        <v>3.5979999999999999</v>
      </c>
    </row>
    <row r="16" spans="1:20" x14ac:dyDescent="0.2">
      <c r="B16" s="33" t="s">
        <v>56</v>
      </c>
      <c r="C16" s="32">
        <f>SUM(C17:C22)</f>
        <v>38.5</v>
      </c>
      <c r="D16" s="32">
        <f t="shared" ref="D16:T16" si="4">SUM(D17:D22)</f>
        <v>40.799999999999997</v>
      </c>
      <c r="E16" s="32">
        <f t="shared" si="4"/>
        <v>33.999999999999993</v>
      </c>
      <c r="F16" s="32">
        <f t="shared" si="4"/>
        <v>53.14</v>
      </c>
      <c r="G16" s="32">
        <f t="shared" si="4"/>
        <v>59.440000000000005</v>
      </c>
      <c r="H16" s="32">
        <f t="shared" si="4"/>
        <v>66.721773959999993</v>
      </c>
      <c r="I16" s="32">
        <f t="shared" si="4"/>
        <v>66.200000000000017</v>
      </c>
      <c r="J16" s="32">
        <f t="shared" si="4"/>
        <v>45.199999999999996</v>
      </c>
      <c r="K16" s="32">
        <f t="shared" si="4"/>
        <v>58.500000000000007</v>
      </c>
      <c r="L16" s="32">
        <f t="shared" si="4"/>
        <v>57.800000000000004</v>
      </c>
      <c r="M16" s="32">
        <f t="shared" si="4"/>
        <v>60.999999999999993</v>
      </c>
      <c r="N16" s="32">
        <f t="shared" si="4"/>
        <v>52.089551600000028</v>
      </c>
      <c r="O16" s="32">
        <f t="shared" si="4"/>
        <v>35.750999999999998</v>
      </c>
      <c r="P16" s="32">
        <f t="shared" si="4"/>
        <v>38.207922999999994</v>
      </c>
      <c r="Q16" s="32">
        <f t="shared" si="4"/>
        <v>43.163000000000004</v>
      </c>
      <c r="R16" s="32">
        <f t="shared" si="4"/>
        <v>50.732283130000006</v>
      </c>
      <c r="S16" s="32">
        <f t="shared" si="4"/>
        <v>57.155000000000001</v>
      </c>
      <c r="T16" s="32">
        <f t="shared" si="4"/>
        <v>67.537999999999997</v>
      </c>
    </row>
    <row r="17" spans="2:20" x14ac:dyDescent="0.2">
      <c r="B17" s="34" t="s">
        <v>1</v>
      </c>
      <c r="C17" s="35">
        <v>30.5</v>
      </c>
      <c r="D17" s="36">
        <v>33.799999999999997</v>
      </c>
      <c r="E17" s="35">
        <v>30.7</v>
      </c>
      <c r="F17" s="35">
        <v>40.799999999999997</v>
      </c>
      <c r="G17" s="35">
        <v>53.77</v>
      </c>
      <c r="H17" s="35">
        <v>58.43389943999999</v>
      </c>
      <c r="I17" s="35">
        <v>59.7</v>
      </c>
      <c r="J17" s="35">
        <v>41.8</v>
      </c>
      <c r="K17" s="35">
        <v>56.2</v>
      </c>
      <c r="L17" s="35">
        <v>55.8</v>
      </c>
      <c r="M17" s="35">
        <v>55</v>
      </c>
      <c r="N17" s="35">
        <v>48.919148640000031</v>
      </c>
      <c r="O17" s="35">
        <v>32.957000000000001</v>
      </c>
      <c r="P17" s="35">
        <v>34.728654279999994</v>
      </c>
      <c r="Q17" s="35">
        <v>35.987000000000002</v>
      </c>
      <c r="R17" s="35">
        <v>39.997951050000005</v>
      </c>
      <c r="S17" s="35">
        <v>40.155999999999999</v>
      </c>
      <c r="T17" s="35">
        <v>43.62</v>
      </c>
    </row>
    <row r="18" spans="2:20" x14ac:dyDescent="0.2">
      <c r="B18" s="34" t="s">
        <v>53</v>
      </c>
      <c r="C18" s="35">
        <v>6.7</v>
      </c>
      <c r="D18" s="36">
        <v>5.7</v>
      </c>
      <c r="E18" s="35">
        <v>2.1</v>
      </c>
      <c r="F18" s="35">
        <v>4.34</v>
      </c>
      <c r="G18" s="35">
        <v>4.01</v>
      </c>
      <c r="H18" s="35">
        <v>6.15457667</v>
      </c>
      <c r="I18" s="35">
        <v>4.2</v>
      </c>
      <c r="J18" s="35">
        <v>0.3</v>
      </c>
      <c r="K18" s="35">
        <v>0.1</v>
      </c>
      <c r="L18" s="35">
        <v>0.6</v>
      </c>
      <c r="M18" s="35">
        <v>0.3</v>
      </c>
      <c r="N18" s="35">
        <v>1.12930172</v>
      </c>
      <c r="O18" s="35">
        <v>0.79600000000000004</v>
      </c>
      <c r="P18" s="35">
        <v>1.0230014999999999</v>
      </c>
      <c r="Q18" s="35">
        <v>3.5379999999999998</v>
      </c>
      <c r="R18" s="35">
        <v>7.0919999999999996</v>
      </c>
      <c r="S18" s="35">
        <v>12.15</v>
      </c>
      <c r="T18" s="35">
        <v>18.431000000000001</v>
      </c>
    </row>
    <row r="19" spans="2:20" x14ac:dyDescent="0.2">
      <c r="B19" s="34" t="s">
        <v>57</v>
      </c>
      <c r="C19" s="35">
        <v>1.3</v>
      </c>
      <c r="D19" s="36">
        <v>1.3</v>
      </c>
      <c r="E19" s="35">
        <v>0.8</v>
      </c>
      <c r="F19" s="35">
        <v>0.89</v>
      </c>
      <c r="G19" s="35">
        <v>1.56</v>
      </c>
      <c r="H19" s="35">
        <v>1.73329785</v>
      </c>
      <c r="I19" s="35">
        <v>1.9</v>
      </c>
      <c r="J19" s="35">
        <v>2.4</v>
      </c>
      <c r="K19" s="35">
        <v>1.6</v>
      </c>
      <c r="L19" s="35">
        <v>1.2</v>
      </c>
      <c r="M19" s="35">
        <v>1.3</v>
      </c>
      <c r="N19" s="35">
        <v>1.62584773</v>
      </c>
      <c r="O19" s="35">
        <v>1.6259999999999999</v>
      </c>
      <c r="P19" s="35">
        <v>2.1266226599999998</v>
      </c>
      <c r="Q19" s="35">
        <v>3.246</v>
      </c>
      <c r="R19" s="35">
        <v>2.6033320799999999</v>
      </c>
      <c r="S19" s="35">
        <v>2.706</v>
      </c>
      <c r="T19" s="35">
        <v>2.9430000000000001</v>
      </c>
    </row>
    <row r="20" spans="2:20" x14ac:dyDescent="0.2">
      <c r="B20" s="34" t="s">
        <v>54</v>
      </c>
      <c r="C20" s="35"/>
      <c r="D20" s="36"/>
      <c r="E20" s="35"/>
      <c r="F20" s="35">
        <v>1.61</v>
      </c>
      <c r="G20" s="35">
        <v>0.1</v>
      </c>
      <c r="H20" s="35">
        <v>0.4</v>
      </c>
      <c r="I20" s="35">
        <v>0.4</v>
      </c>
      <c r="J20" s="35">
        <v>0.7</v>
      </c>
      <c r="K20" s="35">
        <v>0.6</v>
      </c>
      <c r="L20" s="35">
        <v>0.2</v>
      </c>
      <c r="M20" s="35">
        <v>4.4000000000000004</v>
      </c>
      <c r="N20" s="35">
        <v>0.41525351000000005</v>
      </c>
      <c r="O20" s="35">
        <v>0.372</v>
      </c>
      <c r="P20" s="35">
        <v>0.32964456000000003</v>
      </c>
      <c r="Q20" s="35">
        <v>0.39200000000000002</v>
      </c>
      <c r="R20" s="35">
        <v>1.0389999999999999</v>
      </c>
      <c r="S20" s="35">
        <v>2.1429999999999998</v>
      </c>
      <c r="T20" s="35">
        <v>2.544</v>
      </c>
    </row>
    <row r="21" spans="2:20" hidden="1" x14ac:dyDescent="0.2">
      <c r="B21" s="34" t="s">
        <v>2</v>
      </c>
      <c r="C21" s="35"/>
      <c r="D21" s="36"/>
      <c r="E21" s="35"/>
      <c r="F21" s="35">
        <v>5.5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2:20" hidden="1" x14ac:dyDescent="0.2">
      <c r="B22" s="37" t="s">
        <v>58</v>
      </c>
      <c r="C22" s="35">
        <v>0</v>
      </c>
      <c r="D22" s="36">
        <v>0</v>
      </c>
      <c r="E22" s="35">
        <v>0.4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/>
    </row>
    <row r="23" spans="2:20" x14ac:dyDescent="0.2">
      <c r="B23" s="8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2:20" x14ac:dyDescent="0.2">
      <c r="B24" s="9" t="s">
        <v>60</v>
      </c>
      <c r="C24" s="32">
        <f t="shared" ref="C24:S24" si="5">C25+C38</f>
        <v>295.7</v>
      </c>
      <c r="D24" s="32">
        <f t="shared" si="5"/>
        <v>305.2</v>
      </c>
      <c r="E24" s="32">
        <f t="shared" si="5"/>
        <v>378.09999999999997</v>
      </c>
      <c r="F24" s="32">
        <f t="shared" si="5"/>
        <v>430.33450000000005</v>
      </c>
      <c r="G24" s="32">
        <f t="shared" si="5"/>
        <v>433.10999999999996</v>
      </c>
      <c r="H24" s="32">
        <f t="shared" si="5"/>
        <v>551.95376173999989</v>
      </c>
      <c r="I24" s="32">
        <f t="shared" si="5"/>
        <v>653.20000000000005</v>
      </c>
      <c r="J24" s="32">
        <f t="shared" si="5"/>
        <v>655.7</v>
      </c>
      <c r="K24" s="32">
        <f t="shared" si="5"/>
        <v>573.5</v>
      </c>
      <c r="L24" s="32">
        <f t="shared" si="5"/>
        <v>602.70000000000005</v>
      </c>
      <c r="M24" s="32">
        <f t="shared" si="5"/>
        <v>588.80000000000007</v>
      </c>
      <c r="N24" s="32">
        <f t="shared" si="5"/>
        <v>564.59798706999982</v>
      </c>
      <c r="O24" s="32">
        <f t="shared" si="5"/>
        <v>567.88983902000007</v>
      </c>
      <c r="P24" s="32">
        <f t="shared" si="5"/>
        <v>555.8166674299996</v>
      </c>
      <c r="Q24" s="32">
        <f t="shared" si="5"/>
        <v>603.56755085999998</v>
      </c>
      <c r="R24" s="32">
        <f t="shared" si="5"/>
        <v>622.96458137999991</v>
      </c>
      <c r="S24" s="32">
        <f t="shared" si="5"/>
        <v>697.79230767000001</v>
      </c>
      <c r="T24" s="32">
        <f t="shared" ref="T24" si="6">T25+T38</f>
        <v>757.92250056</v>
      </c>
    </row>
    <row r="25" spans="2:20" s="3" customFormat="1" x14ac:dyDescent="0.2">
      <c r="B25" s="33" t="s">
        <v>59</v>
      </c>
      <c r="C25" s="32">
        <f>SUM(C26:C32)</f>
        <v>278</v>
      </c>
      <c r="D25" s="32">
        <f t="shared" ref="D25:S25" si="7">SUM(D26:D32)</f>
        <v>283.7</v>
      </c>
      <c r="E25" s="32">
        <f t="shared" si="7"/>
        <v>349.2</v>
      </c>
      <c r="F25" s="32">
        <f t="shared" si="7"/>
        <v>381.83000000000004</v>
      </c>
      <c r="G25" s="32">
        <f t="shared" si="7"/>
        <v>393.47999999999996</v>
      </c>
      <c r="H25" s="32">
        <f t="shared" si="7"/>
        <v>446.05093570999986</v>
      </c>
      <c r="I25" s="32">
        <f t="shared" si="7"/>
        <v>521.4</v>
      </c>
      <c r="J25" s="32">
        <f t="shared" si="7"/>
        <v>535.6</v>
      </c>
      <c r="K25" s="32">
        <f t="shared" si="7"/>
        <v>517.20000000000005</v>
      </c>
      <c r="L25" s="32">
        <f t="shared" si="7"/>
        <v>525.1</v>
      </c>
      <c r="M25" s="32">
        <f t="shared" si="7"/>
        <v>547.1</v>
      </c>
      <c r="N25" s="32">
        <f t="shared" si="7"/>
        <v>553.74453104999986</v>
      </c>
      <c r="O25" s="32">
        <f t="shared" si="7"/>
        <v>551.24961426000004</v>
      </c>
      <c r="P25" s="32">
        <f t="shared" si="7"/>
        <v>544.96396768999955</v>
      </c>
      <c r="Q25" s="32">
        <f t="shared" si="7"/>
        <v>585.79300000000001</v>
      </c>
      <c r="R25" s="32">
        <f t="shared" si="7"/>
        <v>586.42899999999997</v>
      </c>
      <c r="S25" s="32">
        <f t="shared" si="7"/>
        <v>652.62700000000007</v>
      </c>
      <c r="T25" s="32">
        <f t="shared" ref="T25" si="8">SUM(T26:T32)</f>
        <v>731.42100000000005</v>
      </c>
    </row>
    <row r="26" spans="2:20" x14ac:dyDescent="0.2">
      <c r="B26" s="37" t="s">
        <v>61</v>
      </c>
      <c r="C26" s="35">
        <v>150.1</v>
      </c>
      <c r="D26" s="36">
        <v>138.9</v>
      </c>
      <c r="E26" s="35">
        <v>159</v>
      </c>
      <c r="F26" s="35">
        <v>163.79</v>
      </c>
      <c r="G26" s="35">
        <v>182.56</v>
      </c>
      <c r="H26" s="35">
        <v>213.4802795199999</v>
      </c>
      <c r="I26" s="35">
        <v>245.2</v>
      </c>
      <c r="J26" s="35">
        <v>236.6</v>
      </c>
      <c r="K26" s="35">
        <v>224.8</v>
      </c>
      <c r="L26" s="35">
        <v>216.4</v>
      </c>
      <c r="M26" s="35">
        <v>226.5</v>
      </c>
      <c r="N26" s="35">
        <v>235.70425392999994</v>
      </c>
      <c r="O26" s="35">
        <v>244.77699999999999</v>
      </c>
      <c r="P26" s="35">
        <v>243.82294189999988</v>
      </c>
      <c r="Q26" s="35">
        <v>254.453</v>
      </c>
      <c r="R26" s="35">
        <v>273.55599999999998</v>
      </c>
      <c r="S26" s="35">
        <v>283.51499999999999</v>
      </c>
      <c r="T26" s="35">
        <v>330.6</v>
      </c>
    </row>
    <row r="27" spans="2:20" x14ac:dyDescent="0.2">
      <c r="B27" s="37" t="s">
        <v>62</v>
      </c>
      <c r="C27" s="35">
        <v>68.2</v>
      </c>
      <c r="D27" s="36">
        <v>61.3</v>
      </c>
      <c r="E27" s="35">
        <v>88</v>
      </c>
      <c r="F27" s="35">
        <v>89.45</v>
      </c>
      <c r="G27" s="35">
        <v>108.97</v>
      </c>
      <c r="H27" s="35">
        <v>101.03656963999998</v>
      </c>
      <c r="I27" s="35">
        <v>97.8</v>
      </c>
      <c r="J27" s="35">
        <v>84.5</v>
      </c>
      <c r="K27" s="35">
        <v>86.4</v>
      </c>
      <c r="L27" s="35">
        <v>89.2</v>
      </c>
      <c r="M27" s="35">
        <v>94.1</v>
      </c>
      <c r="N27" s="35">
        <v>86.824612639999856</v>
      </c>
      <c r="O27" s="35">
        <v>93.078000000000003</v>
      </c>
      <c r="P27" s="35">
        <v>83.765434469999846</v>
      </c>
      <c r="Q27" s="35">
        <v>93.644999999999996</v>
      </c>
      <c r="R27" s="35">
        <v>86.698999999999998</v>
      </c>
      <c r="S27" s="35">
        <v>97.271999999999991</v>
      </c>
      <c r="T27" s="35">
        <v>112.48</v>
      </c>
    </row>
    <row r="28" spans="2:20" x14ac:dyDescent="0.2">
      <c r="B28" s="37" t="s">
        <v>3</v>
      </c>
      <c r="C28" s="35">
        <v>38.1</v>
      </c>
      <c r="D28" s="36">
        <v>58.8</v>
      </c>
      <c r="E28" s="35">
        <v>70.400000000000006</v>
      </c>
      <c r="F28" s="35">
        <v>59.67</v>
      </c>
      <c r="G28" s="35">
        <v>66.92</v>
      </c>
      <c r="H28" s="35">
        <v>88.145376879999972</v>
      </c>
      <c r="I28" s="35">
        <v>105.5</v>
      </c>
      <c r="J28" s="35">
        <v>122.5</v>
      </c>
      <c r="K28" s="35">
        <v>125.2</v>
      </c>
      <c r="L28" s="35">
        <v>131.6</v>
      </c>
      <c r="M28" s="35">
        <v>131.69999999999999</v>
      </c>
      <c r="N28" s="35">
        <v>136.98877221000001</v>
      </c>
      <c r="O28" s="35">
        <v>126.706</v>
      </c>
      <c r="P28" s="35">
        <v>125.20310665999997</v>
      </c>
      <c r="Q28" s="35">
        <v>137.77600000000001</v>
      </c>
      <c r="R28" s="35">
        <v>133.05199999999999</v>
      </c>
      <c r="S28" s="35">
        <v>166.459</v>
      </c>
      <c r="T28" s="35">
        <v>180.01300000000001</v>
      </c>
    </row>
    <row r="29" spans="2:20" x14ac:dyDescent="0.2">
      <c r="B29" s="37" t="s">
        <v>63</v>
      </c>
      <c r="C29" s="35">
        <v>17.7</v>
      </c>
      <c r="D29" s="36">
        <v>18.8</v>
      </c>
      <c r="E29" s="35">
        <v>24.5</v>
      </c>
      <c r="F29" s="35">
        <v>16.98</v>
      </c>
      <c r="G29" s="35">
        <v>16.89</v>
      </c>
      <c r="H29" s="35">
        <v>23.184307240000003</v>
      </c>
      <c r="I29" s="35">
        <v>28.4</v>
      </c>
      <c r="J29" s="35">
        <v>27.2</v>
      </c>
      <c r="K29" s="35">
        <v>29.7</v>
      </c>
      <c r="L29" s="35">
        <v>31</v>
      </c>
      <c r="M29" s="35">
        <v>30.5</v>
      </c>
      <c r="N29" s="35">
        <v>32.280002860000003</v>
      </c>
      <c r="O29" s="35">
        <v>27.622</v>
      </c>
      <c r="P29" s="35">
        <v>27.547134499999999</v>
      </c>
      <c r="Q29" s="35">
        <v>32.442</v>
      </c>
      <c r="R29" s="35">
        <v>29.896000000000001</v>
      </c>
      <c r="S29" s="35">
        <v>36.198999999999998</v>
      </c>
      <c r="T29" s="35">
        <v>39.457000000000001</v>
      </c>
    </row>
    <row r="30" spans="2:20" x14ac:dyDescent="0.2">
      <c r="B30" s="37" t="s">
        <v>66</v>
      </c>
      <c r="C30" s="35"/>
      <c r="D30" s="36"/>
      <c r="E30" s="35"/>
      <c r="F30" s="35"/>
      <c r="G30" s="35"/>
      <c r="H30" s="35"/>
      <c r="I30" s="35">
        <v>18.8</v>
      </c>
      <c r="J30" s="35">
        <v>21.6</v>
      </c>
      <c r="K30" s="35">
        <v>20</v>
      </c>
      <c r="L30" s="35">
        <v>20.7</v>
      </c>
      <c r="M30" s="35">
        <v>23.4</v>
      </c>
      <c r="N30" s="35">
        <v>26.108022580000018</v>
      </c>
      <c r="O30" s="35">
        <v>26.329000000000001</v>
      </c>
      <c r="P30" s="35">
        <v>32.067891889999999</v>
      </c>
      <c r="Q30" s="35">
        <v>34.154000000000003</v>
      </c>
      <c r="R30" s="35">
        <v>32.837000000000003</v>
      </c>
      <c r="S30" s="35">
        <v>32.575000000000003</v>
      </c>
      <c r="T30" s="35">
        <v>35.975000000000001</v>
      </c>
    </row>
    <row r="31" spans="2:20" x14ac:dyDescent="0.2">
      <c r="B31" s="37" t="s">
        <v>65</v>
      </c>
      <c r="C31" s="35">
        <v>3.9</v>
      </c>
      <c r="D31" s="36">
        <v>5.9</v>
      </c>
      <c r="E31" s="35">
        <v>7.3</v>
      </c>
      <c r="F31" s="35">
        <v>9.49</v>
      </c>
      <c r="G31" s="35">
        <v>8.93</v>
      </c>
      <c r="H31" s="35">
        <v>9.6</v>
      </c>
      <c r="I31" s="35">
        <v>11.7</v>
      </c>
      <c r="J31" s="35">
        <v>19.399999999999999</v>
      </c>
      <c r="K31" s="35">
        <v>27.9</v>
      </c>
      <c r="L31" s="35">
        <v>32.9</v>
      </c>
      <c r="M31" s="35">
        <v>33.799999999999997</v>
      </c>
      <c r="N31" s="35">
        <v>31.820023190000001</v>
      </c>
      <c r="O31" s="35">
        <v>29.190999999999999</v>
      </c>
      <c r="P31" s="35">
        <v>28.025408199999998</v>
      </c>
      <c r="Q31" s="35">
        <v>27.120999999999999</v>
      </c>
      <c r="R31" s="35">
        <v>25.562999999999999</v>
      </c>
      <c r="S31" s="35">
        <v>24.036999999999999</v>
      </c>
      <c r="T31" s="35">
        <v>22.067</v>
      </c>
    </row>
    <row r="32" spans="2:20" x14ac:dyDescent="0.2">
      <c r="B32" s="37" t="s">
        <v>67</v>
      </c>
      <c r="C32" s="35">
        <v>0</v>
      </c>
      <c r="D32" s="36">
        <v>0</v>
      </c>
      <c r="E32" s="35">
        <v>0</v>
      </c>
      <c r="F32" s="35">
        <v>42.45</v>
      </c>
      <c r="G32" s="35">
        <v>9.2099999999999991</v>
      </c>
      <c r="H32" s="35">
        <v>10.60440243</v>
      </c>
      <c r="I32" s="35">
        <v>14</v>
      </c>
      <c r="J32" s="35">
        <v>23.8</v>
      </c>
      <c r="K32" s="35">
        <v>3.2</v>
      </c>
      <c r="L32" s="35">
        <v>3.3</v>
      </c>
      <c r="M32" s="35">
        <v>7.1</v>
      </c>
      <c r="N32" s="35">
        <v>4.0188436400000001</v>
      </c>
      <c r="O32" s="35">
        <v>3.5466142600000001</v>
      </c>
      <c r="P32" s="35">
        <v>4.5320500700000004</v>
      </c>
      <c r="Q32" s="35">
        <v>6.202</v>
      </c>
      <c r="R32" s="35">
        <v>4.8260000000000005</v>
      </c>
      <c r="S32" s="35">
        <v>12.569999999999999</v>
      </c>
      <c r="T32" s="35">
        <v>10.829000000000001</v>
      </c>
    </row>
    <row r="33" spans="2:37" s="3" customFormat="1" x14ac:dyDescent="0.2">
      <c r="B33" s="33" t="s">
        <v>68</v>
      </c>
      <c r="C33" s="32">
        <f>SUM(C34:C37)</f>
        <v>17.700000000000003</v>
      </c>
      <c r="D33" s="32">
        <f t="shared" ref="D33:T33" si="9">SUM(D34:D37)</f>
        <v>21.5</v>
      </c>
      <c r="E33" s="32">
        <f t="shared" si="9"/>
        <v>28.9</v>
      </c>
      <c r="F33" s="32">
        <f t="shared" si="9"/>
        <v>48.504500000000007</v>
      </c>
      <c r="G33" s="32">
        <f t="shared" si="9"/>
        <v>39.629999999999995</v>
      </c>
      <c r="H33" s="32">
        <f t="shared" si="9"/>
        <v>105.90282603000003</v>
      </c>
      <c r="I33" s="32">
        <f t="shared" si="9"/>
        <v>150.60000000000002</v>
      </c>
      <c r="J33" s="32">
        <f t="shared" si="9"/>
        <v>141.70000000000002</v>
      </c>
      <c r="K33" s="32">
        <f t="shared" si="9"/>
        <v>76.3</v>
      </c>
      <c r="L33" s="32">
        <f t="shared" si="9"/>
        <v>98.3</v>
      </c>
      <c r="M33" s="32">
        <f t="shared" si="9"/>
        <v>65.100000000000009</v>
      </c>
      <c r="N33" s="32">
        <f t="shared" si="9"/>
        <v>36.961478600000007</v>
      </c>
      <c r="O33" s="32">
        <f t="shared" si="9"/>
        <v>42.969224760000003</v>
      </c>
      <c r="P33" s="32">
        <f t="shared" si="9"/>
        <v>42.920591629999997</v>
      </c>
      <c r="Q33" s="32">
        <f t="shared" si="9"/>
        <v>51.928550860000001</v>
      </c>
      <c r="R33" s="32">
        <f t="shared" si="9"/>
        <v>69.372581379999986</v>
      </c>
      <c r="S33" s="32">
        <f t="shared" si="9"/>
        <v>77.740307669999993</v>
      </c>
      <c r="T33" s="32">
        <f t="shared" si="9"/>
        <v>62.476500559999998</v>
      </c>
    </row>
    <row r="34" spans="2:37" x14ac:dyDescent="0.2">
      <c r="B34" s="37" t="s">
        <v>69</v>
      </c>
      <c r="C34" s="35">
        <v>3.1</v>
      </c>
      <c r="D34" s="36">
        <v>7.7</v>
      </c>
      <c r="E34" s="35">
        <v>10</v>
      </c>
      <c r="F34" s="35">
        <v>40.770000000000003</v>
      </c>
      <c r="G34" s="35">
        <v>20.5</v>
      </c>
      <c r="H34" s="35">
        <v>60.392303420000012</v>
      </c>
      <c r="I34" s="35">
        <v>40.700000000000003</v>
      </c>
      <c r="J34" s="35">
        <v>105.4</v>
      </c>
      <c r="K34" s="35">
        <v>28.1</v>
      </c>
      <c r="L34" s="35">
        <v>62.2</v>
      </c>
      <c r="M34" s="35">
        <v>37.6</v>
      </c>
      <c r="N34" s="35">
        <v>9.5450088399999977</v>
      </c>
      <c r="O34" s="35">
        <v>10.9</v>
      </c>
      <c r="P34" s="35">
        <v>14.829159720000002</v>
      </c>
      <c r="Q34" s="35">
        <v>18.876000000000001</v>
      </c>
      <c r="R34" s="35">
        <v>9.6491587800000005</v>
      </c>
      <c r="S34" s="35">
        <v>20.152000000000001</v>
      </c>
      <c r="T34" s="35">
        <v>23.500999999999998</v>
      </c>
    </row>
    <row r="35" spans="2:37" ht="25.5" x14ac:dyDescent="0.2">
      <c r="B35" s="38" t="s">
        <v>72</v>
      </c>
      <c r="C35" s="35"/>
      <c r="D35" s="36"/>
      <c r="E35" s="35"/>
      <c r="F35" s="35"/>
      <c r="G35" s="35"/>
      <c r="H35" s="35"/>
      <c r="I35" s="35"/>
      <c r="J35" s="35"/>
      <c r="K35" s="35">
        <v>14.9</v>
      </c>
      <c r="L35" s="35">
        <v>20</v>
      </c>
      <c r="M35" s="35">
        <v>20.8</v>
      </c>
      <c r="N35" s="35">
        <v>19.186922300000003</v>
      </c>
      <c r="O35" s="35">
        <v>26.838171480000003</v>
      </c>
      <c r="P35" s="35">
        <v>19.570114789999998</v>
      </c>
      <c r="Q35" s="35">
        <v>22.334</v>
      </c>
      <c r="R35" s="35">
        <v>43.776000000000003</v>
      </c>
      <c r="S35" s="35">
        <v>31.572999999999997</v>
      </c>
      <c r="T35" s="35">
        <v>23.027000000000001</v>
      </c>
    </row>
    <row r="36" spans="2:37" x14ac:dyDescent="0.2">
      <c r="B36" s="37" t="s">
        <v>71</v>
      </c>
      <c r="C36" s="35">
        <v>14.5</v>
      </c>
      <c r="D36" s="36">
        <v>13.5</v>
      </c>
      <c r="E36" s="35">
        <v>19.2</v>
      </c>
      <c r="F36" s="35">
        <v>6.74</v>
      </c>
      <c r="G36" s="35">
        <v>19.13</v>
      </c>
      <c r="H36" s="35">
        <v>45.51052261000001</v>
      </c>
      <c r="I36" s="35">
        <v>109.9</v>
      </c>
      <c r="J36" s="35">
        <v>35.200000000000003</v>
      </c>
      <c r="K36" s="35">
        <v>37.700000000000003</v>
      </c>
      <c r="L36" s="35">
        <v>16</v>
      </c>
      <c r="M36" s="35">
        <v>8.4</v>
      </c>
      <c r="N36" s="35">
        <v>8.1416462799999998</v>
      </c>
      <c r="O36" s="35">
        <v>5.8040532800000006</v>
      </c>
      <c r="P36" s="35">
        <v>8.8893171199999994</v>
      </c>
      <c r="Q36" s="35">
        <v>12.108000000000001</v>
      </c>
      <c r="R36" s="35">
        <v>15.48111186</v>
      </c>
      <c r="S36" s="35">
        <v>24.779</v>
      </c>
      <c r="T36" s="35">
        <v>15.522</v>
      </c>
    </row>
    <row r="37" spans="2:37" x14ac:dyDescent="0.2">
      <c r="B37" s="37" t="s">
        <v>4</v>
      </c>
      <c r="C37" s="35">
        <v>0.1</v>
      </c>
      <c r="D37" s="36">
        <v>0.3</v>
      </c>
      <c r="E37" s="35">
        <v>-0.3</v>
      </c>
      <c r="F37" s="35">
        <v>0.99450000000000005</v>
      </c>
      <c r="G37" s="35">
        <v>0</v>
      </c>
      <c r="H37" s="35">
        <v>0</v>
      </c>
      <c r="I37" s="35">
        <v>0</v>
      </c>
      <c r="J37" s="35">
        <v>1.1000000000000001</v>
      </c>
      <c r="K37" s="35">
        <v>-4.4000000000000004</v>
      </c>
      <c r="L37" s="35">
        <v>0.1</v>
      </c>
      <c r="M37" s="35">
        <v>-1.7</v>
      </c>
      <c r="N37" s="35">
        <v>8.7901180000000301E-2</v>
      </c>
      <c r="O37" s="35">
        <v>-0.57299999999999995</v>
      </c>
      <c r="P37" s="35">
        <v>-0.36799999999999999</v>
      </c>
      <c r="Q37" s="35">
        <v>-1.3894491399999971</v>
      </c>
      <c r="R37" s="35">
        <v>0.46631073999998623</v>
      </c>
      <c r="S37" s="35">
        <v>1.2363076700000002</v>
      </c>
      <c r="T37" s="35">
        <v>0.42650056000000008</v>
      </c>
    </row>
    <row r="38" spans="2:37" x14ac:dyDescent="0.2">
      <c r="B38" s="33" t="s">
        <v>70</v>
      </c>
      <c r="C38" s="32">
        <f>C33-C39</f>
        <v>17.700000000000003</v>
      </c>
      <c r="D38" s="32">
        <f t="shared" ref="D38:T38" si="10">D33-D39</f>
        <v>21.5</v>
      </c>
      <c r="E38" s="32">
        <f t="shared" si="10"/>
        <v>28.9</v>
      </c>
      <c r="F38" s="32">
        <f t="shared" si="10"/>
        <v>48.504500000000007</v>
      </c>
      <c r="G38" s="32">
        <f t="shared" si="10"/>
        <v>39.629999999999995</v>
      </c>
      <c r="H38" s="32">
        <f t="shared" si="10"/>
        <v>105.90282603000003</v>
      </c>
      <c r="I38" s="32">
        <f t="shared" si="10"/>
        <v>131.80000000000001</v>
      </c>
      <c r="J38" s="32">
        <f t="shared" si="10"/>
        <v>120.10000000000002</v>
      </c>
      <c r="K38" s="32">
        <f t="shared" si="10"/>
        <v>56.3</v>
      </c>
      <c r="L38" s="32">
        <f t="shared" si="10"/>
        <v>77.599999999999994</v>
      </c>
      <c r="M38" s="32">
        <f t="shared" si="10"/>
        <v>41.70000000000001</v>
      </c>
      <c r="N38" s="32">
        <f t="shared" si="10"/>
        <v>10.853456019999989</v>
      </c>
      <c r="O38" s="32">
        <f t="shared" si="10"/>
        <v>16.640224760000002</v>
      </c>
      <c r="P38" s="32">
        <f t="shared" si="10"/>
        <v>10.852699739999998</v>
      </c>
      <c r="Q38" s="32">
        <f t="shared" si="10"/>
        <v>17.774550859999998</v>
      </c>
      <c r="R38" s="32">
        <f t="shared" si="10"/>
        <v>36.535581379999982</v>
      </c>
      <c r="S38" s="32">
        <f t="shared" si="10"/>
        <v>45.16530766999999</v>
      </c>
      <c r="T38" s="32">
        <f t="shared" si="10"/>
        <v>26.501500559999997</v>
      </c>
    </row>
    <row r="39" spans="2:37" x14ac:dyDescent="0.2">
      <c r="B39" s="39" t="s">
        <v>64</v>
      </c>
      <c r="C39" s="35"/>
      <c r="D39" s="36"/>
      <c r="E39" s="35"/>
      <c r="F39" s="35"/>
      <c r="G39" s="35"/>
      <c r="H39" s="35"/>
      <c r="I39" s="35">
        <v>18.8</v>
      </c>
      <c r="J39" s="35">
        <v>21.6</v>
      </c>
      <c r="K39" s="35">
        <v>20</v>
      </c>
      <c r="L39" s="35">
        <v>20.7</v>
      </c>
      <c r="M39" s="35">
        <v>23.4</v>
      </c>
      <c r="N39" s="35">
        <v>26.108022580000018</v>
      </c>
      <c r="O39" s="35">
        <v>26.329000000000001</v>
      </c>
      <c r="P39" s="35">
        <v>32.067891889999999</v>
      </c>
      <c r="Q39" s="35">
        <v>34.154000000000003</v>
      </c>
      <c r="R39" s="35">
        <v>32.837000000000003</v>
      </c>
      <c r="S39" s="35">
        <v>32.575000000000003</v>
      </c>
      <c r="T39" s="35">
        <v>35.975000000000001</v>
      </c>
    </row>
    <row r="40" spans="2:37" s="3" customFormat="1" ht="25.5" x14ac:dyDescent="0.2">
      <c r="B40" s="40" t="s">
        <v>5</v>
      </c>
      <c r="C40" s="32">
        <f>C42+C31</f>
        <v>22.20000000000001</v>
      </c>
      <c r="D40" s="32">
        <f t="shared" ref="D40:S40" si="11">D42+D31</f>
        <v>26.9</v>
      </c>
      <c r="E40" s="32">
        <f t="shared" si="11"/>
        <v>-34.399999999999935</v>
      </c>
      <c r="F40" s="32">
        <f t="shared" si="11"/>
        <v>7.6954999999999156</v>
      </c>
      <c r="G40" s="32">
        <f t="shared" si="11"/>
        <v>76.180000000000064</v>
      </c>
      <c r="H40" s="32">
        <f t="shared" si="11"/>
        <v>-29.394281089999957</v>
      </c>
      <c r="I40" s="32">
        <f t="shared" si="11"/>
        <v>-119.3</v>
      </c>
      <c r="J40" s="32">
        <f t="shared" si="11"/>
        <v>-162.50000000000009</v>
      </c>
      <c r="K40" s="32">
        <f t="shared" si="11"/>
        <v>-27.899999999999956</v>
      </c>
      <c r="L40" s="32">
        <f t="shared" si="11"/>
        <v>-23.907000000000131</v>
      </c>
      <c r="M40" s="32">
        <f t="shared" si="11"/>
        <v>9.5999999999999517</v>
      </c>
      <c r="N40" s="32">
        <f t="shared" si="11"/>
        <v>102.34434949000033</v>
      </c>
      <c r="O40" s="32">
        <f t="shared" si="11"/>
        <v>125.49716097999996</v>
      </c>
      <c r="P40" s="32">
        <f t="shared" si="11"/>
        <v>144.85937452000061</v>
      </c>
      <c r="Q40" s="32">
        <f t="shared" si="11"/>
        <v>129.46944914000008</v>
      </c>
      <c r="R40" s="32">
        <f t="shared" si="11"/>
        <v>155.75726454000005</v>
      </c>
      <c r="S40" s="32">
        <f t="shared" si="11"/>
        <v>156.40269232999989</v>
      </c>
      <c r="T40" s="32">
        <f t="shared" ref="T40" si="12">T42+T31</f>
        <v>124.14849943999991</v>
      </c>
    </row>
    <row r="41" spans="2:37" s="3" customFormat="1" x14ac:dyDescent="0.2">
      <c r="B41" s="9" t="s">
        <v>73</v>
      </c>
      <c r="C41" s="32">
        <f>C9-C25</f>
        <v>36</v>
      </c>
      <c r="D41" s="32">
        <f t="shared" ref="D41:S41" si="13">D9-D25</f>
        <v>42.5</v>
      </c>
      <c r="E41" s="32">
        <f t="shared" si="13"/>
        <v>-12.799999999999955</v>
      </c>
      <c r="F41" s="32">
        <f t="shared" si="13"/>
        <v>46.709999999999923</v>
      </c>
      <c r="G41" s="32">
        <f t="shared" si="13"/>
        <v>106.88000000000005</v>
      </c>
      <c r="H41" s="32">
        <f t="shared" si="13"/>
        <v>66.90854494000007</v>
      </c>
      <c r="I41" s="32">
        <f t="shared" si="13"/>
        <v>0.80000000000006821</v>
      </c>
      <c r="J41" s="32">
        <f t="shared" si="13"/>
        <v>-61.800000000000068</v>
      </c>
      <c r="K41" s="32">
        <f t="shared" si="13"/>
        <v>0.5</v>
      </c>
      <c r="L41" s="32">
        <f t="shared" si="13"/>
        <v>20.792999999999893</v>
      </c>
      <c r="M41" s="32">
        <f t="shared" si="13"/>
        <v>17.5</v>
      </c>
      <c r="N41" s="32">
        <f t="shared" si="13"/>
        <v>81.377782320000279</v>
      </c>
      <c r="O41" s="32">
        <f t="shared" si="13"/>
        <v>112.94638573999998</v>
      </c>
      <c r="P41" s="32">
        <f t="shared" si="13"/>
        <v>127.68666606000068</v>
      </c>
      <c r="Q41" s="32">
        <f t="shared" si="13"/>
        <v>120.12300000000005</v>
      </c>
      <c r="R41" s="32">
        <f t="shared" si="13"/>
        <v>166.72984592</v>
      </c>
      <c r="S41" s="32">
        <f t="shared" si="13"/>
        <v>177.53099999999984</v>
      </c>
      <c r="T41" s="32">
        <f t="shared" ref="T41" si="14">T9-T25</f>
        <v>128.58299999999986</v>
      </c>
    </row>
    <row r="42" spans="2:37" s="3" customFormat="1" x14ac:dyDescent="0.2">
      <c r="B42" s="9" t="s">
        <v>83</v>
      </c>
      <c r="C42" s="32">
        <f>C9-C24</f>
        <v>18.300000000000011</v>
      </c>
      <c r="D42" s="32">
        <f t="shared" ref="D42:S42" si="15">D9-D24</f>
        <v>21</v>
      </c>
      <c r="E42" s="32">
        <f t="shared" si="15"/>
        <v>-41.699999999999932</v>
      </c>
      <c r="F42" s="32">
        <f t="shared" si="15"/>
        <v>-1.7945000000000846</v>
      </c>
      <c r="G42" s="32">
        <f t="shared" si="15"/>
        <v>67.250000000000057</v>
      </c>
      <c r="H42" s="32">
        <f t="shared" si="15"/>
        <v>-38.994281089999959</v>
      </c>
      <c r="I42" s="32">
        <f t="shared" si="15"/>
        <v>-131</v>
      </c>
      <c r="J42" s="32">
        <f t="shared" si="15"/>
        <v>-181.90000000000009</v>
      </c>
      <c r="K42" s="32">
        <f t="shared" si="15"/>
        <v>-55.799999999999955</v>
      </c>
      <c r="L42" s="32">
        <f t="shared" si="15"/>
        <v>-56.80700000000013</v>
      </c>
      <c r="M42" s="32">
        <f t="shared" si="15"/>
        <v>-24.200000000000045</v>
      </c>
      <c r="N42" s="32">
        <f t="shared" si="15"/>
        <v>70.524326300000325</v>
      </c>
      <c r="O42" s="32">
        <f t="shared" si="15"/>
        <v>96.306160979999959</v>
      </c>
      <c r="P42" s="32">
        <f t="shared" si="15"/>
        <v>116.83396632000063</v>
      </c>
      <c r="Q42" s="32">
        <f t="shared" si="15"/>
        <v>102.34844914000007</v>
      </c>
      <c r="R42" s="32">
        <f t="shared" si="15"/>
        <v>130.19426454000006</v>
      </c>
      <c r="S42" s="32">
        <f t="shared" si="15"/>
        <v>132.36569232999989</v>
      </c>
      <c r="T42" s="32">
        <f t="shared" ref="T42" si="16">T9-T24</f>
        <v>102.0814994399999</v>
      </c>
      <c r="U42" s="41"/>
      <c r="V42" s="41"/>
    </row>
    <row r="43" spans="2:37" x14ac:dyDescent="0.2">
      <c r="B43" s="8"/>
      <c r="C43" s="35"/>
      <c r="D43" s="36"/>
      <c r="E43" s="35"/>
      <c r="F43" s="35"/>
      <c r="G43" s="35"/>
      <c r="H43" s="35"/>
      <c r="I43" s="32"/>
      <c r="J43" s="32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2:37" s="3" customFormat="1" x14ac:dyDescent="0.2">
      <c r="B44" s="9" t="s">
        <v>74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2:37" x14ac:dyDescent="0.2">
      <c r="B45" s="37" t="s">
        <v>75</v>
      </c>
      <c r="C45" s="35">
        <v>-7.8000000000000131</v>
      </c>
      <c r="D45" s="35">
        <v>-33.400000000000006</v>
      </c>
      <c r="E45" s="35">
        <v>28.299999999999965</v>
      </c>
      <c r="F45" s="35">
        <v>-20.305499999999917</v>
      </c>
      <c r="G45" s="35">
        <v>-62.750000000000057</v>
      </c>
      <c r="H45" s="35">
        <v>3.0846019699998593</v>
      </c>
      <c r="I45" s="35">
        <v>14.5</v>
      </c>
      <c r="J45" s="35">
        <v>-23.540000000000077</v>
      </c>
      <c r="K45" s="35">
        <v>24.926000000000045</v>
      </c>
      <c r="L45" s="35">
        <v>-36.507000000000147</v>
      </c>
      <c r="M45" s="42">
        <v>-53.528600000000026</v>
      </c>
      <c r="N45" s="42">
        <v>54.208509412925245</v>
      </c>
      <c r="O45" s="42">
        <v>61.294243000000002</v>
      </c>
      <c r="P45" s="42">
        <v>94.007966320000634</v>
      </c>
      <c r="Q45" s="42">
        <v>75.223449140000071</v>
      </c>
      <c r="R45" s="42">
        <v>95.357085010000063</v>
      </c>
      <c r="S45" s="42">
        <v>101.48369232999988</v>
      </c>
      <c r="T45" s="42">
        <v>-184.8945005600001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2:37" x14ac:dyDescent="0.2">
      <c r="B46" s="37" t="s">
        <v>76</v>
      </c>
      <c r="C46" s="35">
        <f>C47-C48</f>
        <v>-10.499999999999998</v>
      </c>
      <c r="D46" s="35">
        <f t="shared" ref="D46:T46" si="17">D47-D48</f>
        <v>12.400000000000006</v>
      </c>
      <c r="E46" s="35">
        <f t="shared" si="17"/>
        <v>13.8</v>
      </c>
      <c r="F46" s="35">
        <f t="shared" si="17"/>
        <v>27.6</v>
      </c>
      <c r="G46" s="35">
        <f t="shared" si="17"/>
        <v>-4.5</v>
      </c>
      <c r="H46" s="35">
        <f t="shared" si="17"/>
        <v>35.9</v>
      </c>
      <c r="I46" s="35">
        <f t="shared" si="17"/>
        <v>145.5</v>
      </c>
      <c r="J46" s="35">
        <f t="shared" si="17"/>
        <v>158.36000000000001</v>
      </c>
      <c r="K46" s="35">
        <f t="shared" si="17"/>
        <v>80.725999999999999</v>
      </c>
      <c r="L46" s="35">
        <f t="shared" si="17"/>
        <v>20.299999999999983</v>
      </c>
      <c r="M46" s="35">
        <f t="shared" si="17"/>
        <v>-25.928599999999999</v>
      </c>
      <c r="N46" s="35">
        <f t="shared" si="17"/>
        <v>-16.491619247075</v>
      </c>
      <c r="O46" s="35">
        <f t="shared" si="17"/>
        <v>-33.865917979999999</v>
      </c>
      <c r="P46" s="35">
        <f t="shared" si="17"/>
        <v>-22.826000000000001</v>
      </c>
      <c r="Q46" s="35">
        <f t="shared" si="17"/>
        <v>-27.125</v>
      </c>
      <c r="R46" s="35">
        <f t="shared" si="17"/>
        <v>-34.83717953</v>
      </c>
      <c r="S46" s="35">
        <f t="shared" si="17"/>
        <v>-30.882000000000001</v>
      </c>
      <c r="T46" s="35">
        <f t="shared" si="17"/>
        <v>-286.976</v>
      </c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2:37" x14ac:dyDescent="0.2">
      <c r="B47" s="37" t="s">
        <v>77</v>
      </c>
      <c r="C47" s="35">
        <v>10.9</v>
      </c>
      <c r="D47" s="36">
        <v>136.9</v>
      </c>
      <c r="E47" s="35">
        <v>23.3</v>
      </c>
      <c r="F47" s="35">
        <v>39</v>
      </c>
      <c r="G47" s="35">
        <v>10</v>
      </c>
      <c r="H47" s="35">
        <v>52.3</v>
      </c>
      <c r="I47" s="35">
        <v>166.2</v>
      </c>
      <c r="J47" s="35">
        <v>184.2885</v>
      </c>
      <c r="K47" s="35">
        <v>106.655</v>
      </c>
      <c r="L47" s="35">
        <v>154.19999999999999</v>
      </c>
      <c r="M47" s="35">
        <v>0</v>
      </c>
      <c r="N47" s="35">
        <v>10</v>
      </c>
      <c r="O47" s="35">
        <v>0</v>
      </c>
      <c r="P47" s="35">
        <v>0</v>
      </c>
      <c r="Q47" s="35">
        <v>0</v>
      </c>
      <c r="R47" s="35">
        <v>0</v>
      </c>
      <c r="S47" s="35">
        <v>0</v>
      </c>
      <c r="T47" s="35">
        <v>0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2:37" x14ac:dyDescent="0.2">
      <c r="B48" s="43" t="s">
        <v>78</v>
      </c>
      <c r="C48" s="44">
        <v>21.4</v>
      </c>
      <c r="D48" s="44">
        <v>124.5</v>
      </c>
      <c r="E48" s="44">
        <v>9.5</v>
      </c>
      <c r="F48" s="44">
        <v>11.4</v>
      </c>
      <c r="G48" s="44">
        <v>14.5</v>
      </c>
      <c r="H48" s="44">
        <v>16.399999999999999</v>
      </c>
      <c r="I48" s="44">
        <v>20.7</v>
      </c>
      <c r="J48" s="44">
        <v>25.9285</v>
      </c>
      <c r="K48" s="44">
        <v>25.928999999999998</v>
      </c>
      <c r="L48" s="44">
        <v>133.9</v>
      </c>
      <c r="M48" s="44">
        <v>25.928599999999999</v>
      </c>
      <c r="N48" s="44">
        <v>26.491619247075</v>
      </c>
      <c r="O48" s="44">
        <v>33.865917979999999</v>
      </c>
      <c r="P48" s="44">
        <v>22.826000000000001</v>
      </c>
      <c r="Q48" s="44">
        <v>27.125</v>
      </c>
      <c r="R48" s="44">
        <v>34.83717953</v>
      </c>
      <c r="S48" s="44">
        <v>30.882000000000001</v>
      </c>
      <c r="T48" s="44">
        <v>286.976</v>
      </c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x14ac:dyDescent="0.2">
      <c r="B49" s="8"/>
      <c r="C49" s="45"/>
      <c r="D49" s="46"/>
      <c r="E49" s="47"/>
      <c r="F49" s="8"/>
      <c r="G49" s="8"/>
      <c r="H49" s="8"/>
      <c r="I49" s="45"/>
      <c r="J49" s="45"/>
      <c r="K49" s="45"/>
      <c r="L49" s="45"/>
      <c r="M49" s="45"/>
      <c r="N49" s="45"/>
      <c r="O49" s="45"/>
      <c r="P49" s="45"/>
      <c r="Q49" s="8"/>
      <c r="R49" s="8"/>
      <c r="S49" s="8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idden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idden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idden="1" x14ac:dyDescent="0.2">
      <c r="B52" s="9" t="s">
        <v>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idden="1" x14ac:dyDescent="0.2">
      <c r="B53" s="8" t="s">
        <v>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idden="1" x14ac:dyDescent="0.2">
      <c r="B54" s="8" t="s">
        <v>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idden="1" x14ac:dyDescent="0.2">
      <c r="B55" s="8" t="s">
        <v>9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2:37" hidden="1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2:37" hidden="1" x14ac:dyDescent="0.2">
      <c r="B57" s="8" t="s">
        <v>10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2:37" hidden="1" x14ac:dyDescent="0.2">
      <c r="B58" s="8" t="s">
        <v>11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2:37" x14ac:dyDescent="0.2">
      <c r="B59" s="8" t="s">
        <v>84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</row>
    <row r="60" spans="2:37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</row>
    <row r="61" spans="2:37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</row>
    <row r="62" spans="2:37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</row>
    <row r="63" spans="2:37" x14ac:dyDescent="0.2">
      <c r="B63" s="10"/>
      <c r="C63" s="8"/>
      <c r="D63" s="8"/>
      <c r="E63" s="8"/>
      <c r="F63" s="8"/>
      <c r="G63" s="8"/>
      <c r="H63" s="8"/>
      <c r="I63" s="8"/>
      <c r="J63" s="11"/>
      <c r="K63" s="8"/>
      <c r="L63" s="8"/>
      <c r="M63" s="8"/>
      <c r="N63" s="8"/>
      <c r="O63" s="8"/>
      <c r="P63" s="8"/>
      <c r="Q63" s="8"/>
      <c r="R63" s="8"/>
      <c r="S63" s="8"/>
      <c r="U63" s="4"/>
    </row>
    <row r="64" spans="2:37" x14ac:dyDescent="0.2">
      <c r="B64" s="8"/>
      <c r="C64" s="8"/>
      <c r="D64" s="8"/>
      <c r="E64" s="8"/>
      <c r="F64" s="8"/>
      <c r="G64" s="8"/>
      <c r="H64" s="8"/>
      <c r="I64" s="8"/>
      <c r="J64" s="12"/>
      <c r="K64" s="8"/>
      <c r="L64" s="8"/>
      <c r="M64" s="8"/>
      <c r="N64" s="8"/>
      <c r="O64" s="8"/>
      <c r="P64" s="8"/>
      <c r="Q64" s="8"/>
      <c r="R64" s="8"/>
      <c r="S64" s="8"/>
      <c r="U64" s="4"/>
    </row>
    <row r="65" spans="2:21" x14ac:dyDescent="0.2">
      <c r="B65" s="8"/>
      <c r="C65" s="8"/>
      <c r="D65" s="8"/>
      <c r="E65" s="8"/>
      <c r="F65" s="8"/>
      <c r="G65" s="8"/>
      <c r="H65" s="8"/>
      <c r="I65" s="8"/>
      <c r="J65" s="12"/>
      <c r="K65" s="8"/>
      <c r="L65" s="8"/>
      <c r="M65" s="8"/>
      <c r="N65" s="8"/>
      <c r="O65" s="8"/>
      <c r="P65" s="8"/>
      <c r="Q65" s="8"/>
      <c r="R65" s="8"/>
      <c r="S65" s="8"/>
      <c r="U65" s="4"/>
    </row>
    <row r="66" spans="2:21" x14ac:dyDescent="0.2">
      <c r="J66" s="2"/>
      <c r="U66" s="4"/>
    </row>
    <row r="67" spans="2:21" x14ac:dyDescent="0.2">
      <c r="J67" s="2"/>
    </row>
  </sheetData>
  <mergeCells count="1">
    <mergeCell ref="H5:S5"/>
  </mergeCells>
  <pageMargins left="0.17" right="0.17" top="0.27" bottom="0.27" header="0.3" footer="0.3"/>
  <pageSetup scale="95" orientation="portrait" r:id="rId1"/>
  <ignoredErrors>
    <ignoredError sqref="O25:R25 Q33:R33 H33" formulaRange="1"/>
  </ignoredErrors>
  <drawing r:id="rId2"/>
  <legacyDrawing r:id="rId3"/>
  <oleObjects>
    <mc:AlternateContent xmlns:mc="http://schemas.openxmlformats.org/markup-compatibility/2006">
      <mc:Choice Requires="x14">
        <oleObject shapeId="2049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0</xdr:rowOff>
              </from>
              <to>
                <xdr:col>1</xdr:col>
                <xdr:colOff>238125</xdr:colOff>
                <xdr:row>3</xdr:row>
                <xdr:rowOff>0</xdr:rowOff>
              </to>
            </anchor>
          </objectPr>
        </oleObject>
      </mc:Choice>
      <mc:Fallback>
        <oleObject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8"/>
  <sheetViews>
    <sheetView zoomScaleNormal="100" workbookViewId="0">
      <selection activeCell="V4" sqref="V4"/>
    </sheetView>
  </sheetViews>
  <sheetFormatPr defaultColWidth="8.85546875" defaultRowHeight="12.75" x14ac:dyDescent="0.2"/>
  <cols>
    <col min="1" max="1" width="8.85546875" style="5"/>
    <col min="2" max="2" width="43.140625" style="5" customWidth="1"/>
    <col min="3" max="3" width="1.42578125" style="5" hidden="1" customWidth="1"/>
    <col min="4" max="7" width="8.85546875" style="5" hidden="1" customWidth="1"/>
    <col min="8" max="10" width="0" style="5" hidden="1" customWidth="1"/>
    <col min="11" max="15" width="8.85546875" style="5"/>
    <col min="16" max="16" width="9.85546875" style="5" customWidth="1"/>
    <col min="17" max="16384" width="8.85546875" style="5"/>
  </cols>
  <sheetData>
    <row r="1" spans="1:20" x14ac:dyDescent="0.2">
      <c r="P1" s="3" t="s">
        <v>89</v>
      </c>
    </row>
    <row r="6" spans="1:20" ht="15.75" x14ac:dyDescent="0.25">
      <c r="A6" s="13" t="s">
        <v>85</v>
      </c>
      <c r="B6" s="48"/>
      <c r="C6" s="48"/>
      <c r="D6" s="48"/>
      <c r="E6" s="48"/>
      <c r="F6" s="48"/>
      <c r="G6" s="48"/>
      <c r="H6" s="90" t="s">
        <v>90</v>
      </c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</row>
    <row r="7" spans="1:20" x14ac:dyDescent="0.2">
      <c r="A7" s="7"/>
      <c r="B7" s="6"/>
      <c r="C7" s="6"/>
      <c r="D7" s="6"/>
      <c r="E7" s="6"/>
      <c r="F7" s="6"/>
      <c r="G7" s="6"/>
      <c r="H7" s="91" t="s">
        <v>28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</row>
    <row r="8" spans="1:20" ht="13.5" thickBot="1" x14ac:dyDescent="0.25">
      <c r="A8" s="7"/>
      <c r="B8" s="49"/>
      <c r="C8" s="50">
        <v>2002</v>
      </c>
      <c r="D8" s="50">
        <v>2003</v>
      </c>
      <c r="E8" s="50">
        <v>2004</v>
      </c>
      <c r="F8" s="50">
        <v>2005</v>
      </c>
      <c r="G8" s="50">
        <v>2006</v>
      </c>
      <c r="H8" s="51">
        <v>2007</v>
      </c>
      <c r="I8" s="51">
        <v>2008</v>
      </c>
      <c r="J8" s="51">
        <v>2009</v>
      </c>
      <c r="K8" s="51">
        <v>2010</v>
      </c>
      <c r="L8" s="51">
        <v>2011</v>
      </c>
      <c r="M8" s="51">
        <v>2012</v>
      </c>
      <c r="N8" s="51">
        <v>2013</v>
      </c>
      <c r="O8" s="51">
        <v>2014</v>
      </c>
      <c r="P8" s="51">
        <v>2015</v>
      </c>
      <c r="Q8" s="51">
        <v>2016</v>
      </c>
      <c r="R8" s="51">
        <v>2017</v>
      </c>
      <c r="S8" s="51">
        <v>2018</v>
      </c>
      <c r="T8" s="51">
        <v>2019</v>
      </c>
    </row>
    <row r="9" spans="1:20" hidden="1" x14ac:dyDescent="0.2">
      <c r="A9" s="7"/>
      <c r="B9" s="49"/>
      <c r="C9" s="89" t="s">
        <v>12</v>
      </c>
      <c r="D9" s="89"/>
      <c r="E9" s="89"/>
      <c r="F9" s="89"/>
      <c r="G9" s="89"/>
      <c r="H9" s="52" t="s">
        <v>24</v>
      </c>
      <c r="I9" s="52" t="s">
        <v>24</v>
      </c>
      <c r="J9" s="52" t="s">
        <v>24</v>
      </c>
      <c r="K9" s="52" t="s">
        <v>24</v>
      </c>
      <c r="L9" s="52" t="s">
        <v>24</v>
      </c>
      <c r="M9" s="52" t="s">
        <v>24</v>
      </c>
      <c r="N9" s="52" t="s">
        <v>24</v>
      </c>
      <c r="O9" s="52" t="s">
        <v>24</v>
      </c>
      <c r="P9" s="52" t="s">
        <v>24</v>
      </c>
      <c r="Q9" s="52" t="s">
        <v>24</v>
      </c>
      <c r="R9" s="52" t="s">
        <v>24</v>
      </c>
      <c r="S9" s="53"/>
      <c r="T9" s="53"/>
    </row>
    <row r="10" spans="1:20" x14ac:dyDescent="0.2">
      <c r="A10" s="7"/>
      <c r="B10" s="49"/>
      <c r="C10" s="54"/>
      <c r="D10" s="54"/>
      <c r="E10" s="54"/>
      <c r="F10" s="54"/>
      <c r="G10" s="54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3"/>
      <c r="T10" s="53"/>
    </row>
    <row r="11" spans="1:20" x14ac:dyDescent="0.2">
      <c r="A11" s="7"/>
      <c r="B11" s="55" t="s">
        <v>13</v>
      </c>
      <c r="C11" s="56">
        <f t="shared" ref="C11:T11" si="0">SUM(C12:C16)</f>
        <v>92.6</v>
      </c>
      <c r="D11" s="56">
        <f t="shared" si="0"/>
        <v>101.5</v>
      </c>
      <c r="E11" s="56">
        <f t="shared" si="0"/>
        <v>117.6</v>
      </c>
      <c r="F11" s="56">
        <f t="shared" si="0"/>
        <v>155.67448999999999</v>
      </c>
      <c r="G11" s="56">
        <f t="shared" si="0"/>
        <v>168.37899999999999</v>
      </c>
      <c r="H11" s="57">
        <f t="shared" si="0"/>
        <v>163.32810000000001</v>
      </c>
      <c r="I11" s="57">
        <f t="shared" si="0"/>
        <v>162.90895</v>
      </c>
      <c r="J11" s="57">
        <f t="shared" si="0"/>
        <v>138.553</v>
      </c>
      <c r="K11" s="57">
        <f t="shared" si="0"/>
        <v>143.90199999999999</v>
      </c>
      <c r="L11" s="57">
        <f t="shared" si="0"/>
        <v>149.15100000000001</v>
      </c>
      <c r="M11" s="57">
        <f t="shared" si="0"/>
        <v>153</v>
      </c>
      <c r="N11" s="57">
        <f t="shared" si="0"/>
        <v>158.19999999999999</v>
      </c>
      <c r="O11" s="57">
        <f t="shared" si="0"/>
        <v>162.60000000000002</v>
      </c>
      <c r="P11" s="57">
        <f t="shared" si="0"/>
        <v>156</v>
      </c>
      <c r="Q11" s="57">
        <f t="shared" si="0"/>
        <v>158.405</v>
      </c>
      <c r="R11" s="57">
        <f t="shared" si="0"/>
        <v>161.89923333000002</v>
      </c>
      <c r="S11" s="57">
        <f t="shared" si="0"/>
        <v>181.09299999999999</v>
      </c>
      <c r="T11" s="57">
        <f t="shared" si="0"/>
        <v>193.07499999999999</v>
      </c>
    </row>
    <row r="12" spans="1:20" x14ac:dyDescent="0.2">
      <c r="A12" s="7"/>
      <c r="B12" s="58" t="s">
        <v>14</v>
      </c>
      <c r="C12" s="59">
        <v>18.600000000000001</v>
      </c>
      <c r="D12" s="59">
        <v>18.7</v>
      </c>
      <c r="E12" s="59">
        <v>16.100000000000001</v>
      </c>
      <c r="F12" s="59">
        <v>19.235800000000001</v>
      </c>
      <c r="G12" s="60">
        <v>21.992999999999999</v>
      </c>
      <c r="H12" s="61">
        <v>23.977599999999999</v>
      </c>
      <c r="I12" s="61">
        <v>22.444500000000001</v>
      </c>
      <c r="J12" s="61">
        <v>26.466000000000001</v>
      </c>
      <c r="K12" s="61">
        <v>29.030999999999999</v>
      </c>
      <c r="L12" s="61">
        <v>35.488999999999997</v>
      </c>
      <c r="M12" s="61">
        <v>34</v>
      </c>
      <c r="N12" s="61">
        <v>35.1</v>
      </c>
      <c r="O12" s="62">
        <v>33.200000000000003</v>
      </c>
      <c r="P12" s="62">
        <v>20.5</v>
      </c>
      <c r="Q12" s="62">
        <v>14.395</v>
      </c>
      <c r="R12" s="62">
        <v>14.227295249999999</v>
      </c>
      <c r="S12" s="62">
        <v>14.663</v>
      </c>
      <c r="T12" s="62">
        <v>15.984999999999999</v>
      </c>
    </row>
    <row r="13" spans="1:20" x14ac:dyDescent="0.2">
      <c r="A13" s="7"/>
      <c r="B13" s="58" t="s">
        <v>15</v>
      </c>
      <c r="C13" s="59">
        <v>12.8</v>
      </c>
      <c r="D13" s="59">
        <v>11.5</v>
      </c>
      <c r="E13" s="59">
        <v>13.3</v>
      </c>
      <c r="F13" s="59">
        <v>13.462</v>
      </c>
      <c r="G13" s="60">
        <v>15.3</v>
      </c>
      <c r="H13" s="61">
        <v>14.1021</v>
      </c>
      <c r="I13" s="61">
        <v>15.82835</v>
      </c>
      <c r="J13" s="61">
        <v>14.874000000000001</v>
      </c>
      <c r="K13" s="61">
        <v>16.760000000000002</v>
      </c>
      <c r="L13" s="61">
        <v>16.585999999999999</v>
      </c>
      <c r="M13" s="61">
        <v>16.600000000000001</v>
      </c>
      <c r="N13" s="61">
        <v>17.100000000000001</v>
      </c>
      <c r="O13" s="62">
        <v>17.8</v>
      </c>
      <c r="P13" s="62">
        <v>18.8</v>
      </c>
      <c r="Q13" s="62">
        <v>19.914999999999999</v>
      </c>
      <c r="R13" s="62">
        <v>20.780951399999999</v>
      </c>
      <c r="S13" s="62">
        <v>22.265000000000001</v>
      </c>
      <c r="T13" s="62">
        <v>23.791</v>
      </c>
    </row>
    <row r="14" spans="1:20" x14ac:dyDescent="0.2">
      <c r="A14" s="7"/>
      <c r="B14" s="58" t="s">
        <v>16</v>
      </c>
      <c r="C14" s="59">
        <v>7.3</v>
      </c>
      <c r="D14" s="59">
        <v>8.8000000000000007</v>
      </c>
      <c r="E14" s="59">
        <v>15.3</v>
      </c>
      <c r="F14" s="59">
        <v>25.6736</v>
      </c>
      <c r="G14" s="60">
        <v>13.87</v>
      </c>
      <c r="H14" s="61">
        <v>12.668200000000001</v>
      </c>
      <c r="I14" s="61">
        <v>13.612</v>
      </c>
      <c r="J14" s="61">
        <v>8.2189999999999994</v>
      </c>
      <c r="K14" s="61">
        <v>8.27</v>
      </c>
      <c r="L14" s="61">
        <v>8.6989999999999998</v>
      </c>
      <c r="M14" s="61">
        <v>10.8</v>
      </c>
      <c r="N14" s="61">
        <v>10.3</v>
      </c>
      <c r="O14" s="62">
        <v>12.3</v>
      </c>
      <c r="P14" s="62">
        <v>13.2</v>
      </c>
      <c r="Q14" s="62">
        <v>16.792000000000002</v>
      </c>
      <c r="R14" s="62">
        <v>16.575952390000001</v>
      </c>
      <c r="S14" s="62">
        <v>17.18</v>
      </c>
      <c r="T14" s="62">
        <v>18.033000000000001</v>
      </c>
    </row>
    <row r="15" spans="1:20" x14ac:dyDescent="0.2">
      <c r="A15" s="7"/>
      <c r="B15" s="58" t="s">
        <v>17</v>
      </c>
      <c r="C15" s="59">
        <v>2.5</v>
      </c>
      <c r="D15" s="59">
        <v>2.5</v>
      </c>
      <c r="E15" s="59">
        <v>2.8</v>
      </c>
      <c r="F15" s="59">
        <v>3.1653899999999999</v>
      </c>
      <c r="G15" s="60">
        <v>3.2280000000000002</v>
      </c>
      <c r="H15" s="61">
        <v>2.9121999999999999</v>
      </c>
      <c r="I15" s="61">
        <v>3.2490000000000001</v>
      </c>
      <c r="J15" s="61">
        <v>3.0910000000000002</v>
      </c>
      <c r="K15" s="61">
        <v>4.6959999999999997</v>
      </c>
      <c r="L15" s="61">
        <v>4.7050000000000001</v>
      </c>
      <c r="M15" s="61">
        <v>5.4</v>
      </c>
      <c r="N15" s="61">
        <v>7</v>
      </c>
      <c r="O15" s="62">
        <v>8.4</v>
      </c>
      <c r="P15" s="62">
        <v>7.2</v>
      </c>
      <c r="Q15" s="62">
        <v>8.1479999999999997</v>
      </c>
      <c r="R15" s="62">
        <v>6.9566282599999996</v>
      </c>
      <c r="S15" s="62">
        <v>7.8129999999999997</v>
      </c>
      <c r="T15" s="62">
        <v>8.4830000000000005</v>
      </c>
    </row>
    <row r="16" spans="1:20" x14ac:dyDescent="0.2">
      <c r="A16" s="7"/>
      <c r="B16" s="58" t="s">
        <v>18</v>
      </c>
      <c r="C16" s="59">
        <v>51.4</v>
      </c>
      <c r="D16" s="59">
        <v>60</v>
      </c>
      <c r="E16" s="59">
        <v>70.099999999999994</v>
      </c>
      <c r="F16" s="59">
        <v>94.137699999999995</v>
      </c>
      <c r="G16" s="60">
        <v>113.988</v>
      </c>
      <c r="H16" s="61">
        <v>109.66800000000001</v>
      </c>
      <c r="I16" s="61">
        <v>107.77509999999999</v>
      </c>
      <c r="J16" s="61">
        <f>89.245-3.342</f>
        <v>85.903000000000006</v>
      </c>
      <c r="K16" s="61">
        <v>85.144999999999996</v>
      </c>
      <c r="L16" s="61">
        <v>83.671999999999997</v>
      </c>
      <c r="M16" s="61">
        <v>86.2</v>
      </c>
      <c r="N16" s="61">
        <v>88.7</v>
      </c>
      <c r="O16" s="62">
        <v>90.9</v>
      </c>
      <c r="P16" s="62">
        <v>96.3</v>
      </c>
      <c r="Q16" s="62">
        <v>99.155000000000001</v>
      </c>
      <c r="R16" s="62">
        <v>103.35840603</v>
      </c>
      <c r="S16" s="62">
        <v>119.172</v>
      </c>
      <c r="T16" s="62">
        <v>126.783</v>
      </c>
    </row>
    <row r="17" spans="1:20" x14ac:dyDescent="0.2">
      <c r="A17" s="7"/>
      <c r="B17" s="63" t="s">
        <v>19</v>
      </c>
      <c r="C17" s="59">
        <v>9.6</v>
      </c>
      <c r="D17" s="59">
        <v>11.1</v>
      </c>
      <c r="E17" s="59">
        <v>9.9</v>
      </c>
      <c r="F17" s="59">
        <v>11.294600000000001</v>
      </c>
      <c r="G17" s="60">
        <v>12.3888</v>
      </c>
      <c r="H17" s="61">
        <v>10.345000000000001</v>
      </c>
      <c r="I17" s="61">
        <v>9.2986599999999999</v>
      </c>
      <c r="J17" s="61">
        <v>8.9710000000000001</v>
      </c>
      <c r="K17" s="61">
        <v>9.593</v>
      </c>
      <c r="L17" s="61">
        <v>8.4130000000000003</v>
      </c>
      <c r="M17" s="61">
        <v>9.1</v>
      </c>
      <c r="N17" s="61">
        <v>8.1999999999999993</v>
      </c>
      <c r="O17" s="62">
        <v>9.6999999999999993</v>
      </c>
      <c r="P17" s="62">
        <v>10.3</v>
      </c>
      <c r="Q17" s="62">
        <v>10.253</v>
      </c>
      <c r="R17" s="62">
        <v>10.351899550000001</v>
      </c>
      <c r="S17" s="62">
        <v>11.512</v>
      </c>
      <c r="T17" s="62">
        <v>10.986000000000001</v>
      </c>
    </row>
    <row r="18" spans="1:20" x14ac:dyDescent="0.2">
      <c r="A18" s="7"/>
      <c r="B18" s="63" t="s">
        <v>20</v>
      </c>
      <c r="C18" s="59">
        <v>4.5</v>
      </c>
      <c r="D18" s="59">
        <v>5</v>
      </c>
      <c r="E18" s="59">
        <v>4.7</v>
      </c>
      <c r="F18" s="59">
        <v>4.9392699999999996</v>
      </c>
      <c r="G18" s="60">
        <v>6.2561999999999998</v>
      </c>
      <c r="H18" s="61">
        <v>4.9287999999999998</v>
      </c>
      <c r="I18" s="61">
        <v>4.6914999999999996</v>
      </c>
      <c r="J18" s="61">
        <v>4.4770000000000003</v>
      </c>
      <c r="K18" s="61">
        <v>5.0149999999999997</v>
      </c>
      <c r="L18" s="61">
        <v>4.6849999999999996</v>
      </c>
      <c r="M18" s="61">
        <v>5.0999999999999996</v>
      </c>
      <c r="N18" s="61">
        <v>5.2</v>
      </c>
      <c r="O18" s="62">
        <v>5.6</v>
      </c>
      <c r="P18" s="62">
        <v>5.7</v>
      </c>
      <c r="Q18" s="62">
        <v>5.6909999999999998</v>
      </c>
      <c r="R18" s="62">
        <v>5.7383604999999998</v>
      </c>
      <c r="S18" s="62">
        <v>6.4489999999999998</v>
      </c>
      <c r="T18" s="62">
        <v>6.8239999999999998</v>
      </c>
    </row>
    <row r="19" spans="1:20" x14ac:dyDescent="0.2">
      <c r="A19" s="7"/>
      <c r="B19" s="63" t="s">
        <v>21</v>
      </c>
      <c r="C19" s="59"/>
      <c r="D19" s="59"/>
      <c r="E19" s="59"/>
      <c r="F19" s="59"/>
      <c r="G19" s="60"/>
      <c r="H19" s="61"/>
      <c r="I19" s="61"/>
      <c r="J19" s="61"/>
      <c r="K19" s="61"/>
      <c r="L19" s="61"/>
      <c r="M19" s="61"/>
      <c r="N19" s="61">
        <v>1.7</v>
      </c>
      <c r="O19" s="62"/>
      <c r="P19" s="62"/>
      <c r="Q19" s="62"/>
      <c r="R19" s="62"/>
      <c r="S19" s="62"/>
      <c r="T19" s="62"/>
    </row>
    <row r="20" spans="1:20" ht="13.5" thickBot="1" x14ac:dyDescent="0.25">
      <c r="A20" s="7"/>
      <c r="B20" s="64" t="s">
        <v>51</v>
      </c>
      <c r="C20" s="65">
        <f t="shared" ref="C20:L20" si="1">C11+C17+C18</f>
        <v>106.69999999999999</v>
      </c>
      <c r="D20" s="65">
        <f t="shared" si="1"/>
        <v>117.6</v>
      </c>
      <c r="E20" s="65">
        <f t="shared" si="1"/>
        <v>132.19999999999999</v>
      </c>
      <c r="F20" s="65">
        <f t="shared" si="1"/>
        <v>171.90835999999999</v>
      </c>
      <c r="G20" s="65">
        <f t="shared" si="1"/>
        <v>187.024</v>
      </c>
      <c r="H20" s="66">
        <f t="shared" si="1"/>
        <v>178.6019</v>
      </c>
      <c r="I20" s="66">
        <f t="shared" si="1"/>
        <v>176.89911000000001</v>
      </c>
      <c r="J20" s="66">
        <f t="shared" si="1"/>
        <v>152.001</v>
      </c>
      <c r="K20" s="66">
        <f t="shared" si="1"/>
        <v>158.50999999999996</v>
      </c>
      <c r="L20" s="66">
        <f t="shared" si="1"/>
        <v>162.24900000000002</v>
      </c>
      <c r="M20" s="66">
        <f>M11+M17+M18+M19</f>
        <v>167.2</v>
      </c>
      <c r="N20" s="66">
        <f>N11+N17+N18+N19</f>
        <v>173.29999999999995</v>
      </c>
      <c r="O20" s="66">
        <f t="shared" ref="O20:T20" si="2">O11+O17+O18+O19</f>
        <v>177.9</v>
      </c>
      <c r="P20" s="66">
        <f t="shared" si="2"/>
        <v>172</v>
      </c>
      <c r="Q20" s="66">
        <f t="shared" si="2"/>
        <v>174.34900000000002</v>
      </c>
      <c r="R20" s="66">
        <f t="shared" si="2"/>
        <v>177.98949338000003</v>
      </c>
      <c r="S20" s="66">
        <f t="shared" si="2"/>
        <v>199.054</v>
      </c>
      <c r="T20" s="66">
        <f t="shared" si="2"/>
        <v>210.88499999999999</v>
      </c>
    </row>
    <row r="21" spans="1:20" x14ac:dyDescent="0.2">
      <c r="A21" s="7"/>
      <c r="B21" s="6"/>
      <c r="C21" s="6"/>
      <c r="D21" s="6"/>
      <c r="E21" s="6"/>
      <c r="F21" s="6"/>
      <c r="G21" s="6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</row>
    <row r="22" spans="1:20" ht="15.75" x14ac:dyDescent="0.25">
      <c r="A22" s="13" t="s">
        <v>86</v>
      </c>
      <c r="B22" s="48"/>
      <c r="C22" s="48"/>
      <c r="D22" s="48"/>
      <c r="E22" s="48"/>
      <c r="F22" s="48"/>
      <c r="G22" s="48"/>
      <c r="H22" s="90" t="s">
        <v>91</v>
      </c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</row>
    <row r="23" spans="1:20" x14ac:dyDescent="0.2">
      <c r="A23" s="7"/>
      <c r="B23" s="6"/>
      <c r="C23" s="6"/>
      <c r="D23" s="6"/>
      <c r="E23" s="6"/>
      <c r="F23" s="6"/>
      <c r="G23" s="6"/>
      <c r="H23" s="53"/>
      <c r="I23" s="67"/>
      <c r="J23" s="53"/>
      <c r="K23" s="67"/>
      <c r="L23" s="67"/>
      <c r="M23" s="67"/>
      <c r="N23" s="67"/>
      <c r="O23" s="67"/>
      <c r="P23" s="53"/>
      <c r="Q23" s="67"/>
      <c r="R23" s="6"/>
      <c r="T23" s="67" t="s">
        <v>28</v>
      </c>
    </row>
    <row r="24" spans="1:20" ht="13.5" thickBot="1" x14ac:dyDescent="0.25">
      <c r="A24" s="7"/>
      <c r="B24" s="68"/>
      <c r="C24" s="68">
        <v>2002</v>
      </c>
      <c r="D24" s="68">
        <v>2003</v>
      </c>
      <c r="E24" s="68">
        <v>2004</v>
      </c>
      <c r="F24" s="68">
        <v>2005</v>
      </c>
      <c r="G24" s="68">
        <v>2006</v>
      </c>
      <c r="H24" s="69">
        <v>2007</v>
      </c>
      <c r="I24" s="69">
        <v>2008</v>
      </c>
      <c r="J24" s="69">
        <v>2009</v>
      </c>
      <c r="K24" s="69">
        <v>2010</v>
      </c>
      <c r="L24" s="69">
        <v>2011</v>
      </c>
      <c r="M24" s="69">
        <v>2012</v>
      </c>
      <c r="N24" s="69">
        <v>2013</v>
      </c>
      <c r="O24" s="69">
        <v>2014</v>
      </c>
      <c r="P24" s="69">
        <v>2015</v>
      </c>
      <c r="Q24" s="69">
        <v>2016</v>
      </c>
      <c r="R24" s="69">
        <v>2017</v>
      </c>
      <c r="S24" s="69">
        <v>2018</v>
      </c>
      <c r="T24" s="69">
        <v>2019</v>
      </c>
    </row>
    <row r="25" spans="1:20" hidden="1" x14ac:dyDescent="0.2">
      <c r="A25" s="7"/>
      <c r="B25" s="6"/>
      <c r="C25" s="6" t="s">
        <v>12</v>
      </c>
      <c r="D25" s="6"/>
      <c r="E25" s="6"/>
      <c r="F25" s="6"/>
      <c r="G25" s="6"/>
      <c r="H25" s="52" t="s">
        <v>24</v>
      </c>
      <c r="I25" s="52" t="s">
        <v>24</v>
      </c>
      <c r="J25" s="52" t="s">
        <v>24</v>
      </c>
      <c r="K25" s="52" t="s">
        <v>24</v>
      </c>
      <c r="L25" s="52" t="s">
        <v>24</v>
      </c>
      <c r="M25" s="52" t="s">
        <v>24</v>
      </c>
      <c r="N25" s="52" t="s">
        <v>24</v>
      </c>
      <c r="O25" s="52" t="s">
        <v>24</v>
      </c>
      <c r="P25" s="52" t="s">
        <v>24</v>
      </c>
      <c r="Q25" s="52" t="s">
        <v>24</v>
      </c>
      <c r="R25" s="52" t="s">
        <v>24</v>
      </c>
      <c r="S25" s="52" t="s">
        <v>24</v>
      </c>
      <c r="T25" s="52" t="s">
        <v>24</v>
      </c>
    </row>
    <row r="26" spans="1:20" x14ac:dyDescent="0.2">
      <c r="A26" s="7"/>
      <c r="B26" s="7"/>
      <c r="C26" s="6"/>
      <c r="D26" s="6"/>
      <c r="E26" s="6"/>
      <c r="F26" s="6"/>
      <c r="G26" s="6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</row>
    <row r="27" spans="1:20" x14ac:dyDescent="0.2">
      <c r="A27" s="7"/>
      <c r="B27" s="70" t="s">
        <v>39</v>
      </c>
      <c r="C27" s="6"/>
      <c r="D27" s="6"/>
      <c r="E27" s="6"/>
      <c r="F27" s="71">
        <v>107.31159999999998</v>
      </c>
      <c r="G27" s="71">
        <v>110.79650000000001</v>
      </c>
      <c r="H27" s="72">
        <v>107.37920000000001</v>
      </c>
      <c r="I27" s="72">
        <v>122.39955999999999</v>
      </c>
      <c r="J27" s="72">
        <v>127.5669</v>
      </c>
      <c r="K27" s="72">
        <f t="shared" ref="K27:O27" si="3">K53</f>
        <v>142.95500000000001</v>
      </c>
      <c r="L27" s="72">
        <f t="shared" si="3"/>
        <v>149.48400000000001</v>
      </c>
      <c r="M27" s="72">
        <f t="shared" si="3"/>
        <v>152.27700000000002</v>
      </c>
      <c r="N27" s="72">
        <f t="shared" si="3"/>
        <v>214.96099999999998</v>
      </c>
      <c r="O27" s="72">
        <f t="shared" si="3"/>
        <v>239.875</v>
      </c>
      <c r="P27" s="72">
        <v>234.92962864000003</v>
      </c>
      <c r="Q27" s="72">
        <v>246.36100000000002</v>
      </c>
      <c r="R27" s="72">
        <v>251.78777340000002</v>
      </c>
      <c r="S27" s="72">
        <v>263.76400000000001</v>
      </c>
      <c r="T27" s="72">
        <v>277.20799999999997</v>
      </c>
    </row>
    <row r="28" spans="1:20" x14ac:dyDescent="0.2">
      <c r="A28" s="7"/>
      <c r="B28" s="70" t="s">
        <v>33</v>
      </c>
      <c r="C28" s="6"/>
      <c r="D28" s="6"/>
      <c r="E28" s="6"/>
      <c r="F28" s="71">
        <v>7.2729999999999997</v>
      </c>
      <c r="G28" s="71">
        <v>8.1525999999999996</v>
      </c>
      <c r="H28" s="72">
        <v>8.5898000000000003</v>
      </c>
      <c r="I28" s="72">
        <v>8.6521000000000008</v>
      </c>
      <c r="J28" s="72">
        <v>8.3537999999999997</v>
      </c>
      <c r="K28" s="72">
        <v>7.8920000000000003</v>
      </c>
      <c r="L28" s="72">
        <v>6.9329999999999998</v>
      </c>
      <c r="M28" s="72">
        <v>8.3580000000000005</v>
      </c>
      <c r="N28" s="72">
        <v>9.0489999999999995</v>
      </c>
      <c r="O28" s="72">
        <v>5.3879999999999999</v>
      </c>
      <c r="P28" s="72">
        <v>7.726</v>
      </c>
      <c r="Q28" s="72">
        <v>8.1709999999999994</v>
      </c>
      <c r="R28" s="72">
        <v>8.8680734300000008</v>
      </c>
      <c r="S28" s="72">
        <v>7.4930000000000003</v>
      </c>
      <c r="T28" s="72">
        <v>8.5619999999999994</v>
      </c>
    </row>
    <row r="29" spans="1:20" x14ac:dyDescent="0.2">
      <c r="A29" s="7"/>
      <c r="B29" s="70" t="s">
        <v>93</v>
      </c>
      <c r="C29" s="6"/>
      <c r="D29" s="6"/>
      <c r="E29" s="6"/>
      <c r="F29" s="71">
        <v>28.693999999999999</v>
      </c>
      <c r="G29" s="71">
        <v>30.773</v>
      </c>
      <c r="H29" s="72">
        <v>53.023499999999999</v>
      </c>
      <c r="I29" s="72">
        <v>47.966500000000003</v>
      </c>
      <c r="J29" s="72">
        <v>43.053199999999997</v>
      </c>
      <c r="K29" s="72">
        <v>56.698</v>
      </c>
      <c r="L29" s="72">
        <v>58.532000000000004</v>
      </c>
      <c r="M29" s="72">
        <v>64.974000000000004</v>
      </c>
      <c r="N29" s="72">
        <v>71.594000000000008</v>
      </c>
      <c r="O29" s="72">
        <v>76.957999999999984</v>
      </c>
      <c r="P29" s="72">
        <v>78.247117419999981</v>
      </c>
      <c r="Q29" s="72">
        <v>79.671000000000006</v>
      </c>
      <c r="R29" s="72">
        <v>88.916225180000012</v>
      </c>
      <c r="S29" s="72">
        <v>87.292000000000002</v>
      </c>
      <c r="T29" s="72">
        <v>99.462999999999994</v>
      </c>
    </row>
    <row r="30" spans="1:20" x14ac:dyDescent="0.2">
      <c r="A30" s="7"/>
      <c r="B30" s="70" t="s">
        <v>36</v>
      </c>
      <c r="C30" s="6"/>
      <c r="D30" s="6"/>
      <c r="E30" s="6"/>
      <c r="F30" s="71">
        <v>7.5919999999999996</v>
      </c>
      <c r="G30" s="71">
        <v>13.42</v>
      </c>
      <c r="H30" s="72">
        <v>12.739000000000001</v>
      </c>
      <c r="I30" s="72">
        <v>12.6168</v>
      </c>
      <c r="J30" s="72">
        <v>9.6857000000000006</v>
      </c>
      <c r="K30" s="72">
        <v>8.08</v>
      </c>
      <c r="L30" s="72">
        <v>7.0640000000000001</v>
      </c>
      <c r="M30" s="72">
        <v>7.4489999999999998</v>
      </c>
      <c r="N30" s="72">
        <v>8.27</v>
      </c>
      <c r="O30" s="72">
        <v>7.8339999999999996</v>
      </c>
      <c r="P30" s="72">
        <v>7.6070000000000002</v>
      </c>
      <c r="Q30" s="72">
        <v>9.4149999999999991</v>
      </c>
      <c r="R30" s="72">
        <v>10.559072759999999</v>
      </c>
      <c r="S30" s="72">
        <v>10.579000000000001</v>
      </c>
      <c r="T30" s="72">
        <v>13.385999999999999</v>
      </c>
    </row>
    <row r="31" spans="1:20" x14ac:dyDescent="0.2">
      <c r="A31" s="7"/>
      <c r="B31" s="70" t="s">
        <v>37</v>
      </c>
      <c r="C31" s="6"/>
      <c r="D31" s="6"/>
      <c r="E31" s="6"/>
      <c r="F31" s="71">
        <v>5.9569999999999999</v>
      </c>
      <c r="G31" s="71">
        <v>4.7149999999999999</v>
      </c>
      <c r="H31" s="72">
        <v>5.9004000000000003</v>
      </c>
      <c r="I31" s="72">
        <v>6.2320000000000002</v>
      </c>
      <c r="J31" s="72">
        <v>6.5057</v>
      </c>
      <c r="K31" s="72">
        <v>3.61</v>
      </c>
      <c r="L31" s="72">
        <v>5.8860000000000001</v>
      </c>
      <c r="M31" s="72">
        <v>6.109</v>
      </c>
      <c r="N31" s="72">
        <v>6.0389999999999997</v>
      </c>
      <c r="O31" s="72">
        <v>5.9080000000000004</v>
      </c>
      <c r="P31" s="72">
        <v>5.3449999999999998</v>
      </c>
      <c r="Q31" s="72">
        <v>6.0750000000000002</v>
      </c>
      <c r="R31" s="72">
        <v>5.7833838399999999</v>
      </c>
      <c r="S31" s="72">
        <v>5.86</v>
      </c>
      <c r="T31" s="72">
        <v>5.72</v>
      </c>
    </row>
    <row r="32" spans="1:20" x14ac:dyDescent="0.2">
      <c r="A32" s="7"/>
      <c r="B32" s="70" t="s">
        <v>38</v>
      </c>
      <c r="C32" s="6"/>
      <c r="D32" s="6"/>
      <c r="E32" s="6"/>
      <c r="F32" s="71">
        <v>14.642400000000009</v>
      </c>
      <c r="G32" s="71">
        <v>25.812899999999985</v>
      </c>
      <c r="H32" s="72">
        <v>35.552190240000016</v>
      </c>
      <c r="I32" s="72">
        <v>40.133039999999994</v>
      </c>
      <c r="J32" s="72">
        <v>53.034699999999987</v>
      </c>
      <c r="K32" s="72">
        <v>60.164999999999935</v>
      </c>
      <c r="L32" s="72">
        <v>61.600999999999999</v>
      </c>
      <c r="M32" s="72">
        <v>57.432999999999964</v>
      </c>
      <c r="N32" s="72">
        <v>67.387000000000057</v>
      </c>
      <c r="O32" s="72">
        <v>72.69</v>
      </c>
      <c r="P32" s="72">
        <v>73.710732980000117</v>
      </c>
      <c r="Q32" s="72">
        <v>75.466999999999999</v>
      </c>
      <c r="R32" s="72">
        <v>85.073770559999957</v>
      </c>
      <c r="S32" s="72">
        <v>94.442999999999969</v>
      </c>
      <c r="T32" s="72">
        <v>106.68100000000001</v>
      </c>
    </row>
    <row r="33" spans="1:20" x14ac:dyDescent="0.2">
      <c r="A33" s="7"/>
      <c r="B33" s="73" t="s">
        <v>22</v>
      </c>
      <c r="C33" s="6"/>
      <c r="D33" s="6"/>
      <c r="E33" s="6"/>
      <c r="F33" s="71"/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</row>
    <row r="34" spans="1:20" x14ac:dyDescent="0.2">
      <c r="A34" s="7"/>
      <c r="B34" s="74" t="s">
        <v>34</v>
      </c>
      <c r="C34" s="6"/>
      <c r="D34" s="6"/>
      <c r="E34" s="6"/>
      <c r="F34" s="71"/>
      <c r="G34" s="71"/>
      <c r="H34" s="72" t="s">
        <v>27</v>
      </c>
      <c r="I34" s="72" t="s">
        <v>27</v>
      </c>
      <c r="J34" s="72">
        <v>9.23</v>
      </c>
      <c r="K34" s="72">
        <v>9.8040000000000003</v>
      </c>
      <c r="L34" s="72">
        <v>11.077</v>
      </c>
      <c r="M34" s="72">
        <v>12.178000000000001</v>
      </c>
      <c r="N34" s="72">
        <v>15.772</v>
      </c>
      <c r="O34" s="72">
        <v>19.503</v>
      </c>
      <c r="P34" s="72">
        <v>21.533000000000001</v>
      </c>
      <c r="Q34" s="72">
        <v>20.21</v>
      </c>
      <c r="R34" s="72">
        <v>24.561160279999996</v>
      </c>
      <c r="S34" s="72">
        <v>32.670999999999999</v>
      </c>
      <c r="T34" s="72">
        <v>36.534999999999997</v>
      </c>
    </row>
    <row r="35" spans="1:20" x14ac:dyDescent="0.2">
      <c r="A35" s="7"/>
      <c r="B35" s="74" t="s">
        <v>35</v>
      </c>
      <c r="C35" s="6"/>
      <c r="D35" s="6"/>
      <c r="E35" s="6"/>
      <c r="F35" s="71"/>
      <c r="G35" s="71"/>
      <c r="H35" s="72" t="s">
        <v>27</v>
      </c>
      <c r="I35" s="72" t="s">
        <v>27</v>
      </c>
      <c r="J35" s="72">
        <v>8.9</v>
      </c>
      <c r="K35" s="72">
        <v>8.64</v>
      </c>
      <c r="L35" s="72">
        <v>8.9830000000000005</v>
      </c>
      <c r="M35" s="72">
        <v>9.3130000000000006</v>
      </c>
      <c r="N35" s="72">
        <v>10.680999999999999</v>
      </c>
      <c r="O35" s="72">
        <v>11.590999999999999</v>
      </c>
      <c r="P35" s="72">
        <v>10.086</v>
      </c>
      <c r="Q35" s="72">
        <v>10.087</v>
      </c>
      <c r="R35" s="72">
        <v>11.123578460000003</v>
      </c>
      <c r="S35" s="72">
        <v>11.514999999999999</v>
      </c>
      <c r="T35" s="72">
        <v>11.417</v>
      </c>
    </row>
    <row r="36" spans="1:20" ht="13.5" thickBot="1" x14ac:dyDescent="0.25">
      <c r="A36" s="7"/>
      <c r="B36" s="7" t="s">
        <v>50</v>
      </c>
      <c r="C36" s="75">
        <f t="shared" ref="C36:O36" si="4">SUM(C27:C32)</f>
        <v>0</v>
      </c>
      <c r="D36" s="75">
        <f t="shared" si="4"/>
        <v>0</v>
      </c>
      <c r="E36" s="75">
        <f t="shared" si="4"/>
        <v>0</v>
      </c>
      <c r="F36" s="75">
        <f t="shared" si="4"/>
        <v>171.47</v>
      </c>
      <c r="G36" s="75">
        <f t="shared" si="4"/>
        <v>193.67</v>
      </c>
      <c r="H36" s="76">
        <f t="shared" si="4"/>
        <v>223.18409024000002</v>
      </c>
      <c r="I36" s="76">
        <f t="shared" si="4"/>
        <v>238</v>
      </c>
      <c r="J36" s="76">
        <f t="shared" si="4"/>
        <v>248.2</v>
      </c>
      <c r="K36" s="76">
        <f t="shared" si="4"/>
        <v>279.39999999999998</v>
      </c>
      <c r="L36" s="76">
        <f t="shared" si="4"/>
        <v>289.5</v>
      </c>
      <c r="M36" s="76">
        <f t="shared" si="4"/>
        <v>296.60000000000002</v>
      </c>
      <c r="N36" s="76">
        <f t="shared" si="4"/>
        <v>377.3</v>
      </c>
      <c r="O36" s="76">
        <f t="shared" si="4"/>
        <v>408.65300000000002</v>
      </c>
      <c r="P36" s="76">
        <f>SUM(P27:P32)</f>
        <v>407.56547904000018</v>
      </c>
      <c r="Q36" s="76">
        <f t="shared" ref="Q36:T36" si="5">SUM(Q27:Q32)</f>
        <v>425.16</v>
      </c>
      <c r="R36" s="76">
        <f t="shared" si="5"/>
        <v>450.98829917</v>
      </c>
      <c r="S36" s="76">
        <f t="shared" si="5"/>
        <v>469.43099999999998</v>
      </c>
      <c r="T36" s="76">
        <f t="shared" si="5"/>
        <v>511.02</v>
      </c>
    </row>
    <row r="37" spans="1:20" x14ac:dyDescent="0.2">
      <c r="A37" s="7"/>
      <c r="B37" s="6"/>
      <c r="C37" s="77"/>
      <c r="D37" s="77"/>
      <c r="E37" s="77"/>
      <c r="F37" s="78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53"/>
      <c r="R37" s="53"/>
      <c r="S37" s="53"/>
    </row>
    <row r="38" spans="1:20" ht="15.75" x14ac:dyDescent="0.25">
      <c r="A38" s="13" t="s">
        <v>87</v>
      </c>
      <c r="B38" s="48"/>
      <c r="C38" s="80"/>
      <c r="D38" s="80"/>
      <c r="E38" s="80"/>
      <c r="F38" s="81"/>
      <c r="G38" s="81"/>
      <c r="H38" s="90" t="s">
        <v>92</v>
      </c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</row>
    <row r="39" spans="1:20" x14ac:dyDescent="0.2">
      <c r="A39" s="7"/>
      <c r="B39" s="6"/>
      <c r="C39" s="6"/>
      <c r="D39" s="6"/>
      <c r="E39" s="6"/>
      <c r="F39" s="6"/>
      <c r="G39" s="6"/>
      <c r="H39" s="53"/>
      <c r="I39" s="67"/>
      <c r="J39" s="67"/>
      <c r="K39" s="67"/>
      <c r="L39" s="67"/>
      <c r="M39" s="67"/>
      <c r="N39" s="67"/>
      <c r="O39" s="67"/>
      <c r="P39" s="67"/>
      <c r="Q39" s="67"/>
      <c r="R39" s="6"/>
      <c r="T39" s="67" t="s">
        <v>28</v>
      </c>
    </row>
    <row r="40" spans="1:20" ht="13.5" thickBot="1" x14ac:dyDescent="0.25">
      <c r="A40" s="7"/>
      <c r="B40" s="6"/>
      <c r="C40" s="68">
        <v>2002</v>
      </c>
      <c r="D40" s="68">
        <v>2003</v>
      </c>
      <c r="E40" s="68">
        <v>2004</v>
      </c>
      <c r="F40" s="68">
        <v>2005</v>
      </c>
      <c r="G40" s="68">
        <v>2006</v>
      </c>
      <c r="H40" s="69">
        <v>2007</v>
      </c>
      <c r="I40" s="69">
        <v>2008</v>
      </c>
      <c r="J40" s="69">
        <v>2009</v>
      </c>
      <c r="K40" s="69">
        <v>2010</v>
      </c>
      <c r="L40" s="69">
        <v>2011</v>
      </c>
      <c r="M40" s="69">
        <v>2012</v>
      </c>
      <c r="N40" s="69">
        <v>2013</v>
      </c>
      <c r="O40" s="69">
        <v>2014</v>
      </c>
      <c r="P40" s="69">
        <v>2015</v>
      </c>
      <c r="Q40" s="69">
        <v>2016</v>
      </c>
      <c r="R40" s="69">
        <v>2017</v>
      </c>
      <c r="S40" s="69">
        <v>2018</v>
      </c>
      <c r="T40" s="69">
        <v>2019</v>
      </c>
    </row>
    <row r="41" spans="1:20" hidden="1" x14ac:dyDescent="0.2">
      <c r="A41" s="7"/>
      <c r="B41" s="6"/>
      <c r="C41" s="82"/>
      <c r="D41" s="82"/>
      <c r="E41" s="82"/>
      <c r="F41" s="82"/>
      <c r="G41" s="82"/>
      <c r="H41" s="83" t="s">
        <v>24</v>
      </c>
      <c r="I41" s="83" t="s">
        <v>24</v>
      </c>
      <c r="J41" s="83" t="s">
        <v>24</v>
      </c>
      <c r="K41" s="83" t="s">
        <v>24</v>
      </c>
      <c r="L41" s="83" t="s">
        <v>24</v>
      </c>
      <c r="M41" s="83" t="s">
        <v>24</v>
      </c>
      <c r="N41" s="83" t="s">
        <v>24</v>
      </c>
      <c r="O41" s="83" t="s">
        <v>24</v>
      </c>
      <c r="P41" s="83" t="s">
        <v>24</v>
      </c>
      <c r="Q41" s="83" t="s">
        <v>24</v>
      </c>
      <c r="R41" s="83" t="s">
        <v>24</v>
      </c>
      <c r="S41" s="83" t="s">
        <v>24</v>
      </c>
      <c r="T41" s="83" t="s">
        <v>24</v>
      </c>
    </row>
    <row r="42" spans="1:20" x14ac:dyDescent="0.2">
      <c r="A42" s="7"/>
      <c r="B42" s="55" t="s">
        <v>39</v>
      </c>
      <c r="C42" s="6"/>
      <c r="D42" s="6"/>
      <c r="E42" s="6"/>
      <c r="F42" s="6"/>
      <c r="G42" s="6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</row>
    <row r="43" spans="1:20" x14ac:dyDescent="0.2">
      <c r="A43" s="7"/>
      <c r="B43" s="70" t="s">
        <v>40</v>
      </c>
      <c r="C43" s="49"/>
      <c r="D43" s="49"/>
      <c r="E43" s="49"/>
      <c r="F43" s="84">
        <v>24.867999999999999</v>
      </c>
      <c r="G43" s="85">
        <v>25.282</v>
      </c>
      <c r="H43" s="61">
        <v>24.111599999999999</v>
      </c>
      <c r="I43" s="61">
        <v>24.497579999999999</v>
      </c>
      <c r="J43" s="61">
        <v>23.904499999999999</v>
      </c>
      <c r="K43" s="61">
        <v>23.959</v>
      </c>
      <c r="L43" s="61">
        <v>24.309000000000001</v>
      </c>
      <c r="M43" s="61">
        <v>22.44</v>
      </c>
      <c r="N43" s="61">
        <v>34.899000000000001</v>
      </c>
      <c r="O43" s="62">
        <v>34.417999999999999</v>
      </c>
      <c r="P43" s="62">
        <v>31.56554234</v>
      </c>
      <c r="Q43" s="62">
        <v>31.902000000000001</v>
      </c>
      <c r="R43" s="62">
        <v>29.247294030000003</v>
      </c>
      <c r="S43" s="62">
        <v>29.382000000000001</v>
      </c>
      <c r="T43" s="62">
        <v>28.521999999999998</v>
      </c>
    </row>
    <row r="44" spans="1:20" x14ac:dyDescent="0.2">
      <c r="A44" s="7"/>
      <c r="B44" s="70" t="s">
        <v>41</v>
      </c>
      <c r="C44" s="49"/>
      <c r="D44" s="49"/>
      <c r="E44" s="49"/>
      <c r="F44" s="84">
        <v>5.9130000000000003</v>
      </c>
      <c r="G44" s="85">
        <v>5.9859999999999998</v>
      </c>
      <c r="H44" s="61">
        <v>6.952</v>
      </c>
      <c r="I44" s="61">
        <v>7.03315</v>
      </c>
      <c r="J44" s="61">
        <v>6.8916000000000004</v>
      </c>
      <c r="K44" s="61">
        <v>8.1319999999999997</v>
      </c>
      <c r="L44" s="61">
        <v>7.6349999999999998</v>
      </c>
      <c r="M44" s="61">
        <v>7.5890000000000004</v>
      </c>
      <c r="N44" s="61">
        <v>8.718</v>
      </c>
      <c r="O44" s="62">
        <v>9.3350000000000009</v>
      </c>
      <c r="P44" s="62">
        <v>8.6933804199999987</v>
      </c>
      <c r="Q44" s="62">
        <v>9.3030000000000008</v>
      </c>
      <c r="R44" s="62">
        <v>8.7750383099999993</v>
      </c>
      <c r="S44" s="62">
        <v>8.8079999999999998</v>
      </c>
      <c r="T44" s="62">
        <v>8.6720000000000006</v>
      </c>
    </row>
    <row r="45" spans="1:20" x14ac:dyDescent="0.2">
      <c r="A45" s="7"/>
      <c r="B45" s="70" t="s">
        <v>42</v>
      </c>
      <c r="C45" s="49"/>
      <c r="D45" s="49"/>
      <c r="E45" s="49"/>
      <c r="F45" s="84">
        <v>2.0590000000000002</v>
      </c>
      <c r="G45" s="85">
        <v>2.2919999999999998</v>
      </c>
      <c r="H45" s="61">
        <v>1.7141999999999999</v>
      </c>
      <c r="I45" s="61">
        <v>2.3515999999999999</v>
      </c>
      <c r="J45" s="61">
        <v>0.99029999999999996</v>
      </c>
      <c r="K45" s="61">
        <v>1.482</v>
      </c>
      <c r="L45" s="61">
        <v>1.88</v>
      </c>
      <c r="M45" s="61">
        <v>2.3809999999999998</v>
      </c>
      <c r="N45" s="61">
        <v>2.2770000000000001</v>
      </c>
      <c r="O45" s="62">
        <v>2.952</v>
      </c>
      <c r="P45" s="62">
        <v>2.5065971499999997</v>
      </c>
      <c r="Q45" s="62">
        <v>2.38</v>
      </c>
      <c r="R45" s="62">
        <v>2.5259960800000001</v>
      </c>
      <c r="S45" s="62">
        <v>2.879</v>
      </c>
      <c r="T45" s="62">
        <v>2.625</v>
      </c>
    </row>
    <row r="46" spans="1:20" x14ac:dyDescent="0.2">
      <c r="A46" s="7"/>
      <c r="B46" s="70" t="s">
        <v>43</v>
      </c>
      <c r="C46" s="49"/>
      <c r="D46" s="49"/>
      <c r="E46" s="49"/>
      <c r="F46" s="84">
        <v>6.1689999999999996</v>
      </c>
      <c r="G46" s="85">
        <v>8.1929999999999996</v>
      </c>
      <c r="H46" s="61">
        <v>4.5681000000000003</v>
      </c>
      <c r="I46" s="61">
        <v>4.141</v>
      </c>
      <c r="J46" s="61">
        <v>3.512</v>
      </c>
      <c r="K46" s="61">
        <v>4.6349999999999998</v>
      </c>
      <c r="L46" s="61">
        <v>4.5510000000000002</v>
      </c>
      <c r="M46" s="61">
        <v>4.3310000000000004</v>
      </c>
      <c r="N46" s="61">
        <v>4.7140000000000004</v>
      </c>
      <c r="O46" s="62">
        <v>4.008</v>
      </c>
      <c r="P46" s="62">
        <v>3.7055654900000001</v>
      </c>
      <c r="Q46" s="62">
        <v>3.2570000000000001</v>
      </c>
      <c r="R46" s="62">
        <v>2.8920717799999998</v>
      </c>
      <c r="S46" s="62">
        <v>2.4660000000000002</v>
      </c>
      <c r="T46" s="62">
        <v>2.2189999999999999</v>
      </c>
    </row>
    <row r="47" spans="1:20" x14ac:dyDescent="0.2">
      <c r="A47" s="7"/>
      <c r="B47" s="70" t="s">
        <v>44</v>
      </c>
      <c r="C47" s="49"/>
      <c r="D47" s="49"/>
      <c r="E47" s="49"/>
      <c r="F47" s="84">
        <v>45.137</v>
      </c>
      <c r="G47" s="85">
        <v>45.682000000000002</v>
      </c>
      <c r="H47" s="61">
        <v>35.508400000000002</v>
      </c>
      <c r="I47" s="61">
        <v>45.497</v>
      </c>
      <c r="J47" s="61">
        <v>52.422699999999999</v>
      </c>
      <c r="K47" s="61">
        <v>52.231999999999999</v>
      </c>
      <c r="L47" s="61">
        <v>56.127000000000002</v>
      </c>
      <c r="M47" s="61">
        <v>54.637</v>
      </c>
      <c r="N47" s="61">
        <v>73.561999999999998</v>
      </c>
      <c r="O47" s="62">
        <v>89.414000000000001</v>
      </c>
      <c r="P47" s="62">
        <v>88.070008560000005</v>
      </c>
      <c r="Q47" s="62">
        <v>89.260999999999996</v>
      </c>
      <c r="R47" s="62">
        <v>95.563512810000006</v>
      </c>
      <c r="S47" s="62">
        <v>97.971999999999994</v>
      </c>
      <c r="T47" s="62">
        <v>104.41800000000001</v>
      </c>
    </row>
    <row r="48" spans="1:20" x14ac:dyDescent="0.2">
      <c r="A48" s="7"/>
      <c r="B48" s="70" t="s">
        <v>45</v>
      </c>
      <c r="C48" s="49"/>
      <c r="D48" s="49"/>
      <c r="E48" s="49"/>
      <c r="F48" s="84">
        <v>1.504</v>
      </c>
      <c r="G48" s="85">
        <v>1.5569999999999999</v>
      </c>
      <c r="H48" s="61">
        <v>1.5481</v>
      </c>
      <c r="I48" s="61">
        <v>1.7555000000000001</v>
      </c>
      <c r="J48" s="61">
        <v>1.8190999999999999</v>
      </c>
      <c r="K48" s="61">
        <v>2.9609999999999999</v>
      </c>
      <c r="L48" s="61">
        <v>3.4460000000000002</v>
      </c>
      <c r="M48" s="61">
        <v>3.714</v>
      </c>
      <c r="N48" s="61">
        <v>4.6399999999999997</v>
      </c>
      <c r="O48" s="62">
        <v>5.827</v>
      </c>
      <c r="P48" s="62">
        <v>5.9569722899999995</v>
      </c>
      <c r="Q48" s="62">
        <v>6.7030000000000003</v>
      </c>
      <c r="R48" s="62">
        <v>6.6913180700000003</v>
      </c>
      <c r="S48" s="62">
        <v>7.11</v>
      </c>
      <c r="T48" s="62">
        <v>8.4079999999999995</v>
      </c>
    </row>
    <row r="49" spans="1:20" x14ac:dyDescent="0.2">
      <c r="A49" s="7"/>
      <c r="B49" s="70" t="s">
        <v>46</v>
      </c>
      <c r="C49" s="49"/>
      <c r="D49" s="49"/>
      <c r="E49" s="49"/>
      <c r="F49" s="84">
        <v>3.548</v>
      </c>
      <c r="G49" s="85">
        <v>3.1389999999999998</v>
      </c>
      <c r="H49" s="61">
        <v>3.7071499999999999</v>
      </c>
      <c r="I49" s="61">
        <v>5.4749999999999996</v>
      </c>
      <c r="J49" s="61">
        <v>6.3586999999999998</v>
      </c>
      <c r="K49" s="61">
        <v>8.4369999999999994</v>
      </c>
      <c r="L49" s="61">
        <v>9.7759999999999998</v>
      </c>
      <c r="M49" s="61">
        <v>10.920999999999999</v>
      </c>
      <c r="N49" s="61">
        <v>26.535</v>
      </c>
      <c r="O49" s="62">
        <v>33.052</v>
      </c>
      <c r="P49" s="62">
        <v>36.114374169999998</v>
      </c>
      <c r="Q49" s="62">
        <v>40.655000000000001</v>
      </c>
      <c r="R49" s="62">
        <v>47.099754449999999</v>
      </c>
      <c r="S49" s="62">
        <v>51.808</v>
      </c>
      <c r="T49" s="62">
        <v>60.427</v>
      </c>
    </row>
    <row r="50" spans="1:20" x14ac:dyDescent="0.2">
      <c r="A50" s="7"/>
      <c r="B50" s="70" t="s">
        <v>47</v>
      </c>
      <c r="C50" s="49"/>
      <c r="D50" s="49"/>
      <c r="E50" s="49"/>
      <c r="F50" s="84">
        <v>16.812000000000001</v>
      </c>
      <c r="G50" s="85">
        <v>16.718</v>
      </c>
      <c r="H50" s="61">
        <v>27.334499999999998</v>
      </c>
      <c r="I50" s="61">
        <v>29.367529999999999</v>
      </c>
      <c r="J50" s="61">
        <v>29.3201</v>
      </c>
      <c r="K50" s="61">
        <v>32.21</v>
      </c>
      <c r="L50" s="61">
        <v>31.984000000000002</v>
      </c>
      <c r="M50" s="61">
        <v>34.82</v>
      </c>
      <c r="N50" s="61">
        <v>45.012999999999998</v>
      </c>
      <c r="O50" s="62">
        <v>45.28</v>
      </c>
      <c r="P50" s="62">
        <v>42.692113999999997</v>
      </c>
      <c r="Q50" s="62">
        <v>45.848999999999997</v>
      </c>
      <c r="R50" s="62">
        <v>41.891386309999994</v>
      </c>
      <c r="S50" s="62">
        <v>44.043999999999997</v>
      </c>
      <c r="T50" s="62">
        <v>43.137</v>
      </c>
    </row>
    <row r="51" spans="1:20" x14ac:dyDescent="0.2">
      <c r="A51" s="7"/>
      <c r="B51" s="70" t="s">
        <v>48</v>
      </c>
      <c r="C51" s="49"/>
      <c r="D51" s="49"/>
      <c r="E51" s="49"/>
      <c r="F51" s="84">
        <v>2.2599999999999999E-2</v>
      </c>
      <c r="G51" s="85">
        <v>3.2500000000000001E-2</v>
      </c>
      <c r="H51" s="61">
        <v>6.7250000000000004E-2</v>
      </c>
      <c r="I51" s="61">
        <v>3.15E-2</v>
      </c>
      <c r="J51" s="61">
        <v>2.12E-2</v>
      </c>
      <c r="K51" s="61">
        <v>2.258</v>
      </c>
      <c r="L51" s="61">
        <v>1.3340000000000001</v>
      </c>
      <c r="M51" s="61">
        <v>2.9249999999999998</v>
      </c>
      <c r="N51" s="61">
        <v>2.427</v>
      </c>
      <c r="O51" s="62">
        <v>2.359</v>
      </c>
      <c r="P51" s="62">
        <v>2.4888387700000001</v>
      </c>
      <c r="Q51" s="62">
        <v>2.77</v>
      </c>
      <c r="R51" s="62">
        <v>2.8212134799999999</v>
      </c>
      <c r="S51" s="62">
        <v>3.0540000000000003</v>
      </c>
      <c r="T51" s="62">
        <v>3.5029999999999997</v>
      </c>
    </row>
    <row r="52" spans="1:20" x14ac:dyDescent="0.2">
      <c r="A52" s="7"/>
      <c r="B52" s="70" t="s">
        <v>49</v>
      </c>
      <c r="C52" s="49"/>
      <c r="D52" s="49"/>
      <c r="E52" s="49"/>
      <c r="F52" s="84">
        <v>1.2789999999999999</v>
      </c>
      <c r="G52" s="85">
        <v>1.915</v>
      </c>
      <c r="H52" s="61">
        <v>1.8678999999999999</v>
      </c>
      <c r="I52" s="61">
        <v>2.2496999999999998</v>
      </c>
      <c r="J52" s="61">
        <v>2.3267000000000002</v>
      </c>
      <c r="K52" s="61">
        <v>6.649</v>
      </c>
      <c r="L52" s="61">
        <v>8.4420000000000002</v>
      </c>
      <c r="M52" s="61">
        <v>8.5190000000000001</v>
      </c>
      <c r="N52" s="61">
        <v>12.176</v>
      </c>
      <c r="O52" s="62">
        <v>13.23</v>
      </c>
      <c r="P52" s="62">
        <v>13.136235450000001</v>
      </c>
      <c r="Q52" s="62">
        <v>14.281000000000001</v>
      </c>
      <c r="R52" s="62">
        <v>14.28018808</v>
      </c>
      <c r="S52" s="62">
        <v>16.241</v>
      </c>
      <c r="T52" s="62">
        <v>15.276999999999999</v>
      </c>
    </row>
    <row r="53" spans="1:20" ht="13.5" thickBot="1" x14ac:dyDescent="0.25">
      <c r="A53" s="7"/>
      <c r="B53" s="64" t="s">
        <v>23</v>
      </c>
      <c r="C53" s="86">
        <f t="shared" ref="C53:T53" si="6">SUM(C43:C52)</f>
        <v>0</v>
      </c>
      <c r="D53" s="86">
        <f t="shared" si="6"/>
        <v>0</v>
      </c>
      <c r="E53" s="86">
        <f t="shared" si="6"/>
        <v>0</v>
      </c>
      <c r="F53" s="86">
        <f t="shared" si="6"/>
        <v>107.31159999999998</v>
      </c>
      <c r="G53" s="86">
        <f t="shared" si="6"/>
        <v>110.79650000000001</v>
      </c>
      <c r="H53" s="87">
        <f t="shared" si="6"/>
        <v>107.37920000000001</v>
      </c>
      <c r="I53" s="87">
        <f t="shared" si="6"/>
        <v>122.39955999999999</v>
      </c>
      <c r="J53" s="87">
        <f t="shared" si="6"/>
        <v>127.5669</v>
      </c>
      <c r="K53" s="87">
        <f t="shared" si="6"/>
        <v>142.95500000000001</v>
      </c>
      <c r="L53" s="87">
        <f t="shared" si="6"/>
        <v>149.48400000000001</v>
      </c>
      <c r="M53" s="87">
        <f t="shared" si="6"/>
        <v>152.27700000000002</v>
      </c>
      <c r="N53" s="87">
        <f t="shared" si="6"/>
        <v>214.96099999999998</v>
      </c>
      <c r="O53" s="87">
        <f t="shared" si="6"/>
        <v>239.875</v>
      </c>
      <c r="P53" s="87">
        <f t="shared" si="6"/>
        <v>234.92962864000003</v>
      </c>
      <c r="Q53" s="87">
        <f t="shared" si="6"/>
        <v>246.36100000000002</v>
      </c>
      <c r="R53" s="87">
        <f t="shared" si="6"/>
        <v>251.78777340000002</v>
      </c>
      <c r="S53" s="87">
        <f t="shared" si="6"/>
        <v>263.76400000000001</v>
      </c>
      <c r="T53" s="87">
        <f t="shared" si="6"/>
        <v>277.20799999999997</v>
      </c>
    </row>
    <row r="54" spans="1:20" x14ac:dyDescent="0.2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20" x14ac:dyDescent="0.2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20" x14ac:dyDescent="0.2">
      <c r="B56" s="8" t="s">
        <v>84</v>
      </c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20" x14ac:dyDescent="0.2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20" x14ac:dyDescent="0.2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</sheetData>
  <mergeCells count="5">
    <mergeCell ref="C9:G9"/>
    <mergeCell ref="H6:S6"/>
    <mergeCell ref="H22:S22"/>
    <mergeCell ref="H38:S38"/>
    <mergeCell ref="H7:T7"/>
  </mergeCells>
  <pageMargins left="0.22" right="0.22" top="0.75" bottom="0.75" header="0.3" footer="0.3"/>
  <pageSetup scale="79" orientation="portrait" r:id="rId1"/>
  <ignoredErrors>
    <ignoredError sqref="C12:L18 C11:H11 I11:T11" formulaRange="1"/>
  </ignoredErrors>
  <drawing r:id="rId2"/>
  <legacyDrawing r:id="rId3"/>
  <oleObjects>
    <mc:AlternateContent xmlns:mc="http://schemas.openxmlformats.org/markup-compatibility/2006">
      <mc:Choice Requires="x14">
        <oleObject shapeId="3074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381000</xdr:colOff>
                <xdr:row>3</xdr:row>
                <xdr:rowOff>114300</xdr:rowOff>
              </to>
            </anchor>
          </objectPr>
        </oleObject>
      </mc:Choice>
      <mc:Fallback>
        <oleObject shapeId="307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7"/>
  <sheetViews>
    <sheetView workbookViewId="0">
      <selection activeCell="T1" sqref="T1"/>
    </sheetView>
  </sheetViews>
  <sheetFormatPr defaultRowHeight="15" x14ac:dyDescent="0.25"/>
  <cols>
    <col min="1" max="1" width="9.5703125" style="17" bestFit="1" customWidth="1"/>
    <col min="2" max="2" width="15.140625" style="17" customWidth="1"/>
    <col min="3" max="16384" width="9.140625" style="14"/>
  </cols>
  <sheetData>
    <row r="1" spans="1:17" ht="39" x14ac:dyDescent="0.25">
      <c r="A1" s="15" t="s">
        <v>25</v>
      </c>
      <c r="B1" s="16" t="s">
        <v>26</v>
      </c>
      <c r="N1" s="9" t="s">
        <v>89</v>
      </c>
    </row>
    <row r="2" spans="1:17" ht="18.75" x14ac:dyDescent="0.25">
      <c r="A2" s="21">
        <v>1995</v>
      </c>
      <c r="B2" s="19">
        <v>51.6</v>
      </c>
      <c r="E2" s="13" t="s">
        <v>94</v>
      </c>
    </row>
    <row r="3" spans="1:17" x14ac:dyDescent="0.25">
      <c r="A3" s="21">
        <v>1996</v>
      </c>
      <c r="B3" s="20">
        <v>67.599999999999994</v>
      </c>
    </row>
    <row r="4" spans="1:17" x14ac:dyDescent="0.25">
      <c r="A4" s="21">
        <v>1997</v>
      </c>
      <c r="B4" s="20">
        <v>82.9</v>
      </c>
    </row>
    <row r="5" spans="1:17" x14ac:dyDescent="0.25">
      <c r="A5" s="21">
        <v>1998</v>
      </c>
      <c r="B5" s="20">
        <v>93.8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x14ac:dyDescent="0.25">
      <c r="A6" s="21">
        <v>1999</v>
      </c>
      <c r="B6" s="20">
        <v>98.3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x14ac:dyDescent="0.25">
      <c r="A7" s="21">
        <v>2000</v>
      </c>
      <c r="B7" s="20">
        <v>107.8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x14ac:dyDescent="0.25">
      <c r="A8" s="21">
        <v>2001</v>
      </c>
      <c r="B8" s="20">
        <v>143.5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5">
      <c r="A9" s="21">
        <v>2002</v>
      </c>
      <c r="B9" s="20">
        <v>132.1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25">
      <c r="A10" s="21">
        <v>2003</v>
      </c>
      <c r="B10" s="20">
        <v>143.9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25">
      <c r="A11" s="21">
        <v>2004</v>
      </c>
      <c r="B11" s="20">
        <v>157.6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21">
        <v>2005</v>
      </c>
      <c r="B12" s="20">
        <v>180.9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25">
      <c r="A13" s="21">
        <v>2006</v>
      </c>
      <c r="B13" s="20">
        <v>179.7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5">
      <c r="A14" s="21">
        <v>2007</v>
      </c>
      <c r="B14" s="20">
        <v>210.5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x14ac:dyDescent="0.25">
      <c r="A15" s="21">
        <v>2008</v>
      </c>
      <c r="B15" s="20">
        <v>354.9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x14ac:dyDescent="0.25">
      <c r="A16" s="21">
        <v>2009</v>
      </c>
      <c r="B16" s="20">
        <v>513.5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x14ac:dyDescent="0.25">
      <c r="A17" s="21">
        <v>2010</v>
      </c>
      <c r="B17" s="20">
        <v>592.70000000000005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x14ac:dyDescent="0.25">
      <c r="A18" s="21">
        <v>2011</v>
      </c>
      <c r="B18" s="20">
        <v>613.4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x14ac:dyDescent="0.25">
      <c r="A19" s="21">
        <v>2012</v>
      </c>
      <c r="B19" s="20">
        <v>586.20000000000005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x14ac:dyDescent="0.25">
      <c r="A20" s="21">
        <v>2013</v>
      </c>
      <c r="B20" s="20">
        <v>559.9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x14ac:dyDescent="0.25">
      <c r="A21" s="21">
        <v>2014</v>
      </c>
      <c r="B21" s="20">
        <v>534</v>
      </c>
      <c r="C21" s="18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x14ac:dyDescent="0.25">
      <c r="A22" s="21">
        <v>2015</v>
      </c>
      <c r="B22" s="20">
        <v>511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x14ac:dyDescent="0.25">
      <c r="A23" s="21">
        <v>2016</v>
      </c>
      <c r="B23" s="20">
        <v>483.86838505666668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x14ac:dyDescent="0.25">
      <c r="A24" s="21">
        <v>2017</v>
      </c>
      <c r="B24" s="20">
        <v>449.14805852000006</v>
      </c>
      <c r="D24" s="22" t="s">
        <v>29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x14ac:dyDescent="0.25">
      <c r="A25" s="21">
        <v>2018</v>
      </c>
      <c r="B25" s="20">
        <v>418.66447967333335</v>
      </c>
      <c r="D25" s="23" t="s">
        <v>31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x14ac:dyDescent="0.25">
      <c r="A26" s="21">
        <v>2019</v>
      </c>
      <c r="B26" s="20">
        <v>284.38128796114398</v>
      </c>
      <c r="D26" s="22" t="s">
        <v>32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x14ac:dyDescent="0.25">
      <c r="D27" s="24" t="s">
        <v>30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shapeId="4097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295275</xdr:colOff>
                <xdr:row>1</xdr:row>
                <xdr:rowOff>104775</xdr:rowOff>
              </to>
            </anchor>
          </objectPr>
        </oleObject>
      </mc:Choice>
      <mc:Fallback>
        <oleObject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13.01</vt:lpstr>
      <vt:lpstr>13.02</vt:lpstr>
      <vt:lpstr>01chart</vt:lpstr>
      <vt:lpstr>'13.01'!Print_Area</vt:lpstr>
      <vt:lpstr>'13.02'!Print_Area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Ebanks, Narnia</cp:lastModifiedBy>
  <cp:lastPrinted>2016-06-14T15:22:19Z</cp:lastPrinted>
  <dcterms:created xsi:type="dcterms:W3CDTF">2016-06-14T14:47:50Z</dcterms:created>
  <dcterms:modified xsi:type="dcterms:W3CDTF">2020-09-24T14:03:55Z</dcterms:modified>
</cp:coreProperties>
</file>