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11.01a " sheetId="12" r:id="rId1"/>
    <sheet name="11.01b " sheetId="13" r:id="rId2"/>
    <sheet name="11.02 " sheetId="14" r:id="rId3"/>
    <sheet name="11.03" sheetId="16" r:id="rId4"/>
    <sheet name="11.04" sheetId="7" r:id="rId5"/>
    <sheet name="11.05" sheetId="17" r:id="rId6"/>
    <sheet name="11.06" sheetId="11" r:id="rId7"/>
    <sheet name="11.07" sheetId="18" r:id="rId8"/>
    <sheet name="11.08" sheetId="21" r:id="rId9"/>
  </sheets>
  <externalReferences>
    <externalReference r:id="rId10"/>
    <externalReference r:id="rId11"/>
    <externalReference r:id="rId12"/>
    <externalReference r:id="rId13"/>
    <externalReference r:id="rId14"/>
    <externalReference r:id="rId15"/>
    <externalReference r:id="rId16"/>
  </externalReferences>
  <definedNames>
    <definedName name="BOPtemplatePosting">'[1]dropdown codes BOP'!$A:$A</definedName>
    <definedName name="businessform">'[2]Menu Options'!$B$14:$B$19</definedName>
    <definedName name="commencement_year">'[2]Menu Options'!$B$22:$B$89</definedName>
    <definedName name="district">'[2]Menu Options'!$B$4:$B$10</definedName>
    <definedName name="dropdownmenu">'[3]drop down menu'!$A$1:$A$65536</definedName>
    <definedName name="Entry">'[1]dropdown codes Cr-Dr'!$A:$A</definedName>
    <definedName name="Entrycodes">'[3]dropdown codes Cr-Dr'!$A$1:$A$2</definedName>
    <definedName name="fin_inflows">'[2]Menu Options'!$G$34:$G$35</definedName>
    <definedName name="fin_outflows">'[2]Menu Options'!$G$38:$G$39</definedName>
    <definedName name="foreign_franchisee">'[2]Menu Options'!$G$18:$G$19</definedName>
    <definedName name="foreign_services">'[2]Menu Options'!$G$30:$G$31</definedName>
    <definedName name="foreign_trade">'[2]Menu Options'!$G$26:$G$27</definedName>
    <definedName name="offshore">'[2]Menu Options'!$G$22:$G$23</definedName>
    <definedName name="org.type">'[2]Menu Options'!$G$4:$G$10</definedName>
    <definedName name="ownership">'[2]Menu Options'!$G$13:$G$15</definedName>
    <definedName name="_xlnm.Print_Area" localSheetId="0">'11.01a '!$A$1:$T$46</definedName>
    <definedName name="_xlnm.Print_Area" localSheetId="1">'11.01b '!$B$7:$F$59</definedName>
    <definedName name="_xlnm.Print_Area" localSheetId="3">'11.03'!$A$1:$J$67</definedName>
    <definedName name="_xlnm.Print_Area" localSheetId="8">'11.08'!$A$1:$K$58</definedName>
    <definedName name="_xlnm.Print_Titles" localSheetId="1">'11.01b '!$8:$8</definedName>
    <definedName name="prospect">[4]Prospect!$C$8:$G$95</definedName>
    <definedName name="Responses">[5]Sheet2!$A$1:$A$8</definedName>
    <definedName name="Weight" localSheetId="1">'[6]Index Estimation'!#REF!</definedName>
    <definedName name="Weight">'[6]Index Estimation'!#REF!</definedName>
  </definedNames>
  <calcPr calcId="145621"/>
</workbook>
</file>

<file path=xl/calcChain.xml><?xml version="1.0" encoding="utf-8"?>
<calcChain xmlns="http://schemas.openxmlformats.org/spreadsheetml/2006/main">
  <c r="E35" i="21" l="1"/>
  <c r="E34" i="21"/>
  <c r="E33" i="21"/>
  <c r="E32" i="21"/>
  <c r="E31" i="21"/>
  <c r="E30" i="21"/>
  <c r="I29" i="21"/>
  <c r="H29" i="21"/>
  <c r="G29" i="21"/>
  <c r="J21" i="21"/>
  <c r="I21" i="21"/>
  <c r="H21" i="21"/>
  <c r="G21" i="21"/>
  <c r="F21" i="21"/>
  <c r="R38" i="21" s="1"/>
  <c r="E21" i="21"/>
  <c r="R37" i="21" s="1"/>
  <c r="J13" i="21"/>
  <c r="I13" i="21"/>
  <c r="H13" i="21"/>
  <c r="G13" i="21"/>
  <c r="F13" i="21"/>
  <c r="F29" i="21" s="1"/>
  <c r="E13" i="21"/>
  <c r="Q37" i="21" s="1"/>
  <c r="G46" i="18"/>
  <c r="I45" i="18"/>
  <c r="H45" i="18"/>
  <c r="G45" i="18"/>
  <c r="F45" i="18"/>
  <c r="E45" i="18"/>
  <c r="D45" i="18"/>
  <c r="I43" i="18"/>
  <c r="H43" i="18"/>
  <c r="F43" i="18"/>
  <c r="E43" i="18"/>
  <c r="D43" i="18"/>
  <c r="I40" i="18"/>
  <c r="H40" i="18"/>
  <c r="F40" i="18"/>
  <c r="E40" i="18"/>
  <c r="D40" i="18"/>
  <c r="I37" i="18"/>
  <c r="H37" i="18"/>
  <c r="F37" i="18"/>
  <c r="E37" i="18"/>
  <c r="D37" i="18"/>
  <c r="I34" i="18"/>
  <c r="H34" i="18"/>
  <c r="F34" i="18"/>
  <c r="E34" i="18"/>
  <c r="D34" i="18"/>
  <c r="I31" i="18"/>
  <c r="H31" i="18"/>
  <c r="F31" i="18"/>
  <c r="E31" i="18"/>
  <c r="D31" i="18"/>
  <c r="I28" i="18"/>
  <c r="H28" i="18"/>
  <c r="F28" i="18"/>
  <c r="E28" i="18"/>
  <c r="D28" i="18"/>
  <c r="I25" i="18"/>
  <c r="H25" i="18"/>
  <c r="F25" i="18"/>
  <c r="E25" i="18"/>
  <c r="D25" i="18"/>
  <c r="I22" i="18"/>
  <c r="H22" i="18"/>
  <c r="F22" i="18"/>
  <c r="E22" i="18"/>
  <c r="D22" i="18"/>
  <c r="I19" i="18"/>
  <c r="H19" i="18"/>
  <c r="F19" i="18"/>
  <c r="E19" i="18"/>
  <c r="D19" i="18"/>
  <c r="I16" i="18"/>
  <c r="H16" i="18"/>
  <c r="F16" i="18"/>
  <c r="E16" i="18"/>
  <c r="D16" i="18"/>
  <c r="I13" i="18"/>
  <c r="I46" i="18" s="1"/>
  <c r="H13" i="18"/>
  <c r="H46" i="18" s="1"/>
  <c r="F13" i="18"/>
  <c r="F46" i="18" s="1"/>
  <c r="E13" i="18"/>
  <c r="E46" i="18" s="1"/>
  <c r="D13" i="18"/>
  <c r="D46" i="18" s="1"/>
  <c r="H40" i="17"/>
  <c r="F40" i="17"/>
  <c r="E40" i="17"/>
  <c r="D40" i="17"/>
  <c r="H34" i="17"/>
  <c r="F34" i="17"/>
  <c r="E34" i="17"/>
  <c r="D34" i="17"/>
  <c r="H30" i="17"/>
  <c r="F30" i="17"/>
  <c r="E30" i="17"/>
  <c r="D30" i="17"/>
  <c r="E26" i="17"/>
  <c r="D26" i="17"/>
  <c r="H24" i="17"/>
  <c r="F24" i="17"/>
  <c r="E24" i="17"/>
  <c r="D24" i="17"/>
  <c r="H20" i="17"/>
  <c r="F20" i="17"/>
  <c r="E20" i="17"/>
  <c r="D20" i="17"/>
  <c r="H16" i="17"/>
  <c r="G16" i="17"/>
  <c r="F16" i="17"/>
  <c r="E16" i="17"/>
  <c r="D16" i="17"/>
  <c r="H12" i="17"/>
  <c r="H11" i="17" s="1"/>
  <c r="H47" i="17" s="1"/>
  <c r="G12" i="17"/>
  <c r="F12" i="17"/>
  <c r="F11" i="17" s="1"/>
  <c r="F47" i="17" s="1"/>
  <c r="E12" i="17"/>
  <c r="D12" i="17"/>
  <c r="D11" i="17" s="1"/>
  <c r="D47" i="17" s="1"/>
  <c r="G11" i="17"/>
  <c r="G47" i="17" s="1"/>
  <c r="E11" i="17"/>
  <c r="E47" i="17" s="1"/>
  <c r="G43" i="7"/>
  <c r="F43" i="7"/>
  <c r="G42" i="7"/>
  <c r="F42" i="7"/>
  <c r="E42" i="7"/>
  <c r="D42" i="7"/>
  <c r="E40" i="7"/>
  <c r="D40" i="7"/>
  <c r="H39" i="7"/>
  <c r="E37" i="7"/>
  <c r="D37" i="7"/>
  <c r="H36" i="7"/>
  <c r="E34" i="7"/>
  <c r="D34" i="7"/>
  <c r="H33" i="7"/>
  <c r="E31" i="7"/>
  <c r="D31" i="7"/>
  <c r="H30" i="7"/>
  <c r="E28" i="7"/>
  <c r="D28" i="7"/>
  <c r="H27" i="7"/>
  <c r="E25" i="7"/>
  <c r="D25" i="7"/>
  <c r="H24" i="7"/>
  <c r="E22" i="7"/>
  <c r="D22" i="7"/>
  <c r="H21" i="7"/>
  <c r="E19" i="7"/>
  <c r="D19" i="7"/>
  <c r="H18" i="7"/>
  <c r="E16" i="7"/>
  <c r="D16" i="7"/>
  <c r="H15" i="7"/>
  <c r="E13" i="7"/>
  <c r="E43" i="7" s="1"/>
  <c r="D13" i="7"/>
  <c r="D43" i="7" s="1"/>
  <c r="H12" i="7"/>
  <c r="H42" i="7" s="1"/>
  <c r="G39" i="16"/>
  <c r="I38" i="16"/>
  <c r="I37" i="16"/>
  <c r="I36" i="16"/>
  <c r="I35" i="16"/>
  <c r="I34" i="16"/>
  <c r="I33" i="16"/>
  <c r="I32" i="16"/>
  <c r="I30" i="16"/>
  <c r="I29" i="16"/>
  <c r="I28" i="16"/>
  <c r="I27" i="16"/>
  <c r="I26" i="16"/>
  <c r="I24" i="16"/>
  <c r="I23" i="16"/>
  <c r="I22" i="16"/>
  <c r="I21" i="16"/>
  <c r="I20" i="16"/>
  <c r="I18" i="16"/>
  <c r="I17" i="16"/>
  <c r="I16" i="16"/>
  <c r="I15" i="16"/>
  <c r="I14" i="16"/>
  <c r="E29" i="21" l="1"/>
  <c r="Q38" i="21"/>
  <c r="H19" i="7"/>
  <c r="H22" i="7"/>
  <c r="H31" i="7"/>
  <c r="H37" i="7"/>
  <c r="H16" i="7"/>
  <c r="H25" i="7"/>
  <c r="H28" i="7"/>
  <c r="H34" i="7"/>
  <c r="H40" i="7"/>
  <c r="H13" i="7"/>
  <c r="H43" i="7" s="1"/>
  <c r="I39" i="16"/>
  <c r="F17" i="12" l="1"/>
  <c r="I17" i="12"/>
  <c r="L17" i="12"/>
  <c r="D18" i="12"/>
  <c r="D16" i="12" s="1"/>
  <c r="E18" i="12"/>
  <c r="E16" i="12" s="1"/>
  <c r="G18" i="12"/>
  <c r="G16" i="12" s="1"/>
  <c r="H18" i="12"/>
  <c r="H16" i="12" s="1"/>
  <c r="J18" i="12"/>
  <c r="J16" i="12" s="1"/>
  <c r="K18" i="12"/>
  <c r="K16" i="12" s="1"/>
  <c r="F19" i="12"/>
  <c r="I19" i="12"/>
  <c r="L19" i="12"/>
  <c r="F20" i="12"/>
  <c r="I20" i="12"/>
  <c r="L20" i="12"/>
  <c r="F21" i="12"/>
  <c r="I21" i="12"/>
  <c r="L21" i="12"/>
  <c r="F22" i="12"/>
  <c r="I22" i="12"/>
  <c r="L22" i="12"/>
  <c r="F23" i="12"/>
  <c r="I23" i="12"/>
  <c r="L23" i="12"/>
  <c r="F24" i="12"/>
  <c r="I24" i="12"/>
  <c r="L24" i="12"/>
  <c r="F25" i="12"/>
  <c r="I25" i="12"/>
  <c r="L25" i="12"/>
  <c r="F26" i="12"/>
  <c r="I26" i="12"/>
  <c r="L26" i="12"/>
  <c r="F28" i="12"/>
  <c r="I28" i="12"/>
  <c r="L28" i="12"/>
  <c r="D29" i="12"/>
  <c r="D27" i="12" s="1"/>
  <c r="E29" i="12"/>
  <c r="E27" i="12" s="1"/>
  <c r="G29" i="12"/>
  <c r="G27" i="12" s="1"/>
  <c r="H29" i="12"/>
  <c r="H27" i="12" s="1"/>
  <c r="J29" i="12"/>
  <c r="J27" i="12" s="1"/>
  <c r="K29" i="12"/>
  <c r="K27" i="12" s="1"/>
  <c r="F30" i="12"/>
  <c r="I30" i="12"/>
  <c r="L30" i="12"/>
  <c r="F31" i="12"/>
  <c r="I31" i="12"/>
  <c r="L31" i="12"/>
  <c r="F32" i="12"/>
  <c r="I32" i="12"/>
  <c r="L32" i="12"/>
  <c r="F34" i="12"/>
  <c r="I34" i="12"/>
  <c r="L34" i="12"/>
  <c r="D35" i="12"/>
  <c r="D33" i="12" s="1"/>
  <c r="E35" i="12"/>
  <c r="E33" i="12" s="1"/>
  <c r="G35" i="12"/>
  <c r="G33" i="12" s="1"/>
  <c r="H35" i="12"/>
  <c r="H33" i="12" s="1"/>
  <c r="I35" i="12"/>
  <c r="J35" i="12"/>
  <c r="J33" i="12" s="1"/>
  <c r="K35" i="12"/>
  <c r="K33" i="12" s="1"/>
  <c r="F36" i="12"/>
  <c r="I36" i="12"/>
  <c r="L36" i="12"/>
  <c r="F37" i="12"/>
  <c r="I37" i="12"/>
  <c r="L37" i="12"/>
  <c r="L35" i="12" l="1"/>
  <c r="F35" i="12"/>
  <c r="I29" i="12"/>
  <c r="L18" i="12"/>
  <c r="F18" i="12"/>
  <c r="I33" i="12"/>
  <c r="L29" i="12"/>
  <c r="F29" i="12"/>
  <c r="I18" i="12"/>
  <c r="L27" i="12"/>
  <c r="F27" i="12"/>
  <c r="J15" i="12"/>
  <c r="G15" i="12"/>
  <c r="D15" i="12"/>
  <c r="I16" i="12"/>
  <c r="L33" i="12"/>
  <c r="F33" i="12"/>
  <c r="I27" i="12"/>
  <c r="K15" i="12"/>
  <c r="H15" i="12"/>
  <c r="E15" i="12"/>
  <c r="L16" i="12"/>
  <c r="L15" i="12" s="1"/>
  <c r="F16" i="12"/>
  <c r="F15" i="12" s="1"/>
  <c r="I15" i="12" l="1"/>
  <c r="F49" i="14" l="1"/>
  <c r="F47" i="14"/>
  <c r="F45" i="14"/>
  <c r="F44" i="14"/>
  <c r="F43" i="14"/>
  <c r="F42" i="14"/>
  <c r="F41" i="14"/>
  <c r="F40" i="14"/>
  <c r="F39" i="14"/>
  <c r="F38" i="14"/>
  <c r="F37" i="14"/>
  <c r="F36" i="14"/>
  <c r="F29" i="14"/>
  <c r="F28" i="14"/>
  <c r="F27" i="14"/>
  <c r="F26" i="14"/>
  <c r="F25" i="14"/>
  <c r="F24" i="14"/>
  <c r="F23" i="14"/>
  <c r="F22" i="14"/>
  <c r="F21" i="14"/>
  <c r="F20" i="14"/>
  <c r="F19" i="14"/>
  <c r="F18" i="14"/>
  <c r="F17" i="14"/>
  <c r="F16" i="14"/>
  <c r="F15" i="14"/>
  <c r="F14" i="14"/>
  <c r="F13" i="14"/>
  <c r="F12" i="14"/>
  <c r="F11" i="14"/>
  <c r="F10" i="14"/>
  <c r="F9" i="14"/>
  <c r="F8" i="14"/>
  <c r="F59" i="13"/>
  <c r="F58" i="13"/>
  <c r="F57" i="13"/>
  <c r="E56" i="13"/>
  <c r="D56" i="13"/>
  <c r="F55" i="13"/>
  <c r="F54" i="13"/>
  <c r="F53" i="13"/>
  <c r="F52" i="13"/>
  <c r="D51" i="13"/>
  <c r="F51" i="13" s="1"/>
  <c r="E50" i="13"/>
  <c r="D50" i="13"/>
  <c r="F49" i="13"/>
  <c r="F48" i="13"/>
  <c r="F47" i="13"/>
  <c r="F46" i="13"/>
  <c r="F45" i="13"/>
  <c r="F44" i="13"/>
  <c r="F43" i="13"/>
  <c r="F42" i="13"/>
  <c r="E41" i="13"/>
  <c r="D41" i="13"/>
  <c r="F40" i="13"/>
  <c r="F39" i="13"/>
  <c r="E38" i="13"/>
  <c r="F38" i="13" s="1"/>
  <c r="D38" i="13"/>
  <c r="E37" i="13"/>
  <c r="F37" i="13" s="1"/>
  <c r="D37" i="13"/>
  <c r="F36" i="13"/>
  <c r="F34" i="13"/>
  <c r="F33" i="13"/>
  <c r="F32" i="13"/>
  <c r="F31" i="13"/>
  <c r="F29" i="13"/>
  <c r="F28" i="13"/>
  <c r="F27" i="13"/>
  <c r="F26" i="13"/>
  <c r="F25" i="13"/>
  <c r="F24" i="13"/>
  <c r="F23" i="13"/>
  <c r="F22" i="13"/>
  <c r="F21" i="13"/>
  <c r="F20" i="13"/>
  <c r="F19" i="13"/>
  <c r="F18" i="13"/>
  <c r="F17" i="13"/>
  <c r="D16" i="13"/>
  <c r="F16" i="13" s="1"/>
  <c r="F14" i="13"/>
  <c r="F13" i="13"/>
  <c r="F12" i="13"/>
  <c r="F11" i="13"/>
  <c r="F10" i="13"/>
  <c r="U37" i="12"/>
  <c r="R37" i="12"/>
  <c r="O37" i="12"/>
  <c r="U36" i="12"/>
  <c r="R36" i="12"/>
  <c r="O36" i="12"/>
  <c r="U35" i="12"/>
  <c r="R35" i="12"/>
  <c r="N35" i="12"/>
  <c r="M35" i="12"/>
  <c r="O35" i="12" s="1"/>
  <c r="U34" i="12"/>
  <c r="R34" i="12"/>
  <c r="R33" i="12" s="1"/>
  <c r="O34" i="12"/>
  <c r="U33" i="12"/>
  <c r="T33" i="12"/>
  <c r="S33" i="12"/>
  <c r="Q33" i="12"/>
  <c r="P33" i="12"/>
  <c r="N33" i="12"/>
  <c r="M33" i="12"/>
  <c r="U32" i="12"/>
  <c r="R32" i="12"/>
  <c r="O32" i="12"/>
  <c r="U31" i="12"/>
  <c r="R31" i="12"/>
  <c r="O31" i="12"/>
  <c r="U30" i="12"/>
  <c r="R30" i="12"/>
  <c r="O30" i="12"/>
  <c r="U29" i="12"/>
  <c r="T29" i="12"/>
  <c r="S29" i="12"/>
  <c r="R29" i="12"/>
  <c r="Q29" i="12"/>
  <c r="P29" i="12"/>
  <c r="O29" i="12"/>
  <c r="N29" i="12"/>
  <c r="M29" i="12"/>
  <c r="U28" i="12"/>
  <c r="R28" i="12"/>
  <c r="O28" i="12"/>
  <c r="U27" i="12"/>
  <c r="T27" i="12"/>
  <c r="S27" i="12"/>
  <c r="R27" i="12"/>
  <c r="Q27" i="12"/>
  <c r="P27" i="12"/>
  <c r="O27" i="12"/>
  <c r="N27" i="12"/>
  <c r="M27" i="12"/>
  <c r="U26" i="12"/>
  <c r="R26" i="12"/>
  <c r="O26" i="12"/>
  <c r="U25" i="12"/>
  <c r="R25" i="12"/>
  <c r="O25" i="12"/>
  <c r="U24" i="12"/>
  <c r="R24" i="12"/>
  <c r="O24" i="12"/>
  <c r="U23" i="12"/>
  <c r="R23" i="12"/>
  <c r="O23" i="12"/>
  <c r="U22" i="12"/>
  <c r="R22" i="12"/>
  <c r="O22" i="12"/>
  <c r="U21" i="12"/>
  <c r="R21" i="12"/>
  <c r="O21" i="12"/>
  <c r="U20" i="12"/>
  <c r="R20" i="12"/>
  <c r="O20" i="12"/>
  <c r="U19" i="12"/>
  <c r="R19" i="12"/>
  <c r="O19" i="12"/>
  <c r="U18" i="12"/>
  <c r="T18" i="12"/>
  <c r="S18" i="12"/>
  <c r="R18" i="12"/>
  <c r="Q18" i="12"/>
  <c r="P18" i="12"/>
  <c r="O18" i="12"/>
  <c r="N18" i="12"/>
  <c r="M18" i="12"/>
  <c r="U17" i="12"/>
  <c r="R17" i="12"/>
  <c r="O17" i="12"/>
  <c r="U16" i="12"/>
  <c r="T16" i="12"/>
  <c r="S16" i="12"/>
  <c r="R16" i="12"/>
  <c r="Q16" i="12"/>
  <c r="P16" i="12"/>
  <c r="O16" i="12"/>
  <c r="N16" i="12"/>
  <c r="M16" i="12"/>
  <c r="U15" i="12"/>
  <c r="T15" i="12"/>
  <c r="S15" i="12"/>
  <c r="Q15" i="12"/>
  <c r="P15" i="12"/>
  <c r="N15" i="12"/>
  <c r="M15" i="12"/>
  <c r="F50" i="13" l="1"/>
  <c r="R15" i="12"/>
  <c r="O33" i="12"/>
  <c r="O15" i="12" s="1"/>
  <c r="F41" i="13"/>
  <c r="F56" i="13"/>
  <c r="H26" i="11" l="1"/>
  <c r="H23" i="11"/>
  <c r="H20" i="11"/>
  <c r="H17" i="11"/>
  <c r="H14" i="11"/>
  <c r="H11" i="11"/>
  <c r="G29" i="11"/>
  <c r="C29" i="11" l="1"/>
  <c r="D29" i="11"/>
  <c r="E29" i="11"/>
  <c r="F29" i="11"/>
  <c r="H29" i="11" s="1"/>
</calcChain>
</file>

<file path=xl/sharedStrings.xml><?xml version="1.0" encoding="utf-8"?>
<sst xmlns="http://schemas.openxmlformats.org/spreadsheetml/2006/main" count="318" uniqueCount="239">
  <si>
    <t>Credit</t>
  </si>
  <si>
    <t>Debit</t>
  </si>
  <si>
    <t>Net</t>
  </si>
  <si>
    <t>1.CURRENT ACCOUNT</t>
  </si>
  <si>
    <t>A. GOODS AND SERVICES</t>
  </si>
  <si>
    <t>A1. GOODS</t>
  </si>
  <si>
    <t>A2. SERVICES</t>
  </si>
  <si>
    <t>1. Transportation</t>
  </si>
  <si>
    <t>2. Travel</t>
  </si>
  <si>
    <t>3. Insurance and pension services</t>
  </si>
  <si>
    <t>4. Financial services(excluding insurance)</t>
  </si>
  <si>
    <t>5. Telecommunications, computer and information services, and charges for the use of intellectual property</t>
  </si>
  <si>
    <t>6. Other business services</t>
  </si>
  <si>
    <t>8. Other  services</t>
  </si>
  <si>
    <t>B. PRIMARY INCOME</t>
  </si>
  <si>
    <t xml:space="preserve">1. Compensation of employees </t>
  </si>
  <si>
    <t>2. Investment Income</t>
  </si>
  <si>
    <t>2.1 Direct investment</t>
  </si>
  <si>
    <t>2.2 Portfolio investment</t>
  </si>
  <si>
    <t>2.3. Other investments</t>
  </si>
  <si>
    <t>C. SECONDARY INCOME</t>
  </si>
  <si>
    <t>1. General Government</t>
  </si>
  <si>
    <t>2. Financial corporations, nonfinancial corporations, households, and NPISHs</t>
  </si>
  <si>
    <t>2.1 Workers remittances</t>
  </si>
  <si>
    <t>2.2 Other current transfers</t>
  </si>
  <si>
    <t xml:space="preserve"> </t>
  </si>
  <si>
    <t>Year</t>
  </si>
  <si>
    <t xml:space="preserve"> Imports</t>
  </si>
  <si>
    <t>Yr/Yr %</t>
  </si>
  <si>
    <t>Exports</t>
  </si>
  <si>
    <r>
      <t>Balance</t>
    </r>
    <r>
      <rPr>
        <b/>
        <vertAlign val="superscript"/>
        <sz val="10"/>
        <rFont val="Arial"/>
        <family val="2"/>
      </rPr>
      <t xml:space="preserve">  </t>
    </r>
    <r>
      <rPr>
        <b/>
        <sz val="10"/>
        <rFont val="Arial"/>
        <family val="2"/>
      </rPr>
      <t xml:space="preserve"> </t>
    </r>
  </si>
  <si>
    <t>(CIF)</t>
  </si>
  <si>
    <t>change</t>
  </si>
  <si>
    <t>(FOB)</t>
  </si>
  <si>
    <t>of Trade</t>
  </si>
  <si>
    <t>1996</t>
  </si>
  <si>
    <t>1997</t>
  </si>
  <si>
    <t>1998</t>
  </si>
  <si>
    <t>1999</t>
  </si>
  <si>
    <t>2000</t>
  </si>
  <si>
    <t>2001</t>
  </si>
  <si>
    <t>2002</t>
  </si>
  <si>
    <t>2003</t>
  </si>
  <si>
    <t>2004</t>
  </si>
  <si>
    <t>2005</t>
  </si>
  <si>
    <t>2006</t>
  </si>
  <si>
    <t>2007</t>
  </si>
  <si>
    <t>Note:</t>
  </si>
  <si>
    <r>
      <rPr>
        <b/>
        <sz val="10"/>
        <rFont val="Arial"/>
        <family val="2"/>
      </rPr>
      <t>Source:</t>
    </r>
    <r>
      <rPr>
        <sz val="11"/>
        <color theme="1"/>
        <rFont val="Calibri"/>
        <family val="2"/>
        <scheme val="minor"/>
      </rPr>
      <t xml:space="preserve">  Customs Department and Economics and Statistics Office</t>
    </r>
  </si>
  <si>
    <t>Section</t>
  </si>
  <si>
    <r>
      <t>0</t>
    </r>
    <r>
      <rPr>
        <sz val="11"/>
        <color theme="1"/>
        <rFont val="Calibri"/>
        <family val="2"/>
        <scheme val="minor"/>
      </rPr>
      <t xml:space="preserve"> Food &amp; live animals</t>
    </r>
  </si>
  <si>
    <r>
      <t>5</t>
    </r>
    <r>
      <rPr>
        <sz val="11"/>
        <color theme="1"/>
        <rFont val="Calibri"/>
        <family val="2"/>
        <scheme val="minor"/>
      </rPr>
      <t xml:space="preserve"> Chemical &amp; related products</t>
    </r>
  </si>
  <si>
    <r>
      <t>8</t>
    </r>
    <r>
      <rPr>
        <sz val="11"/>
        <color theme="1"/>
        <rFont val="Calibri"/>
        <family val="2"/>
        <scheme val="minor"/>
      </rPr>
      <t xml:space="preserve"> Miscellaneous Manufactured</t>
    </r>
  </si>
  <si>
    <t xml:space="preserve">  Articles</t>
  </si>
  <si>
    <t xml:space="preserve">   Not classified elsewhere</t>
  </si>
  <si>
    <r>
      <t>ALL IMPORTS</t>
    </r>
    <r>
      <rPr>
        <b/>
        <vertAlign val="superscript"/>
        <sz val="10"/>
        <rFont val="Arial"/>
        <family val="2"/>
      </rPr>
      <t xml:space="preserve"> </t>
    </r>
  </si>
  <si>
    <t>Sections 8 and  9 could be grossly overstated due to improper tariff classification</t>
  </si>
  <si>
    <t>SITC (Standard International Trade Classification) Rev 3.</t>
  </si>
  <si>
    <r>
      <rPr>
        <b/>
        <sz val="10"/>
        <rFont val="Arial"/>
        <family val="2"/>
      </rPr>
      <t>Source:</t>
    </r>
    <r>
      <rPr>
        <sz val="11"/>
        <color theme="1"/>
        <rFont val="Calibri"/>
        <family val="2"/>
        <scheme val="minor"/>
      </rPr>
      <t xml:space="preserve"> Customs Department and Economics and Statistics Office</t>
    </r>
  </si>
  <si>
    <t xml:space="preserve">                                                          (CI$ 000)</t>
  </si>
  <si>
    <t>CATEGORY</t>
  </si>
  <si>
    <t>2. Industrial supplies not elsewhere specified</t>
  </si>
  <si>
    <t>3. Fuels and Lubricants</t>
  </si>
  <si>
    <t>4. Capital goods (except transport equipment), and parts and accessories thereof</t>
  </si>
  <si>
    <t>5. Transport equipment, and parts and accessories thereof</t>
  </si>
  <si>
    <t>6. Consumer goods not elsewhere specified</t>
  </si>
  <si>
    <t>TOTAL IMPORTS</t>
  </si>
  <si>
    <r>
      <rPr>
        <b/>
        <sz val="10"/>
        <rFont val="Arial"/>
        <family val="2"/>
      </rPr>
      <t xml:space="preserve">Source: </t>
    </r>
    <r>
      <rPr>
        <sz val="11"/>
        <color theme="1"/>
        <rFont val="Calibri"/>
        <family val="2"/>
        <scheme val="minor"/>
      </rPr>
      <t>Customs Department and Economics and Statistics Office</t>
    </r>
  </si>
  <si>
    <t>Country</t>
  </si>
  <si>
    <t>United States</t>
  </si>
  <si>
    <t>Canada</t>
  </si>
  <si>
    <t>Jamaica</t>
  </si>
  <si>
    <t>Germany</t>
  </si>
  <si>
    <t>Japan</t>
  </si>
  <si>
    <t>Mexico</t>
  </si>
  <si>
    <t>Cuba</t>
  </si>
  <si>
    <t>Switzerland</t>
  </si>
  <si>
    <t>United Kingdom</t>
  </si>
  <si>
    <t>Korea</t>
  </si>
  <si>
    <t xml:space="preserve">Other </t>
  </si>
  <si>
    <t>New Vehicle</t>
  </si>
  <si>
    <t>Cars</t>
  </si>
  <si>
    <t>Trucks</t>
  </si>
  <si>
    <t>Buses</t>
  </si>
  <si>
    <t>Motor Cycles</t>
  </si>
  <si>
    <t>Special Vehicles</t>
  </si>
  <si>
    <t>-</t>
  </si>
  <si>
    <t>Trailers</t>
  </si>
  <si>
    <t>Second-hand Vehicles</t>
  </si>
  <si>
    <t>years</t>
  </si>
  <si>
    <t xml:space="preserve"> New Imports</t>
  </si>
  <si>
    <t>Second-hand Imports</t>
  </si>
  <si>
    <t>Total vehicle imports</t>
  </si>
  <si>
    <r>
      <rPr>
        <b/>
        <sz val="10"/>
        <rFont val="Arial"/>
        <family val="2"/>
      </rPr>
      <t>Source:</t>
    </r>
    <r>
      <rPr>
        <sz val="11"/>
        <color theme="1"/>
        <rFont val="Calibri"/>
        <family val="2"/>
        <scheme val="minor"/>
      </rPr>
      <t xml:space="preserve"> Customs Department &amp; Vehicle and Drivers' Licensing Department</t>
    </r>
  </si>
  <si>
    <t>7.  Government goods and services, nine.</t>
  </si>
  <si>
    <t>7. Goods not elsewhere specified</t>
  </si>
  <si>
    <r>
      <t xml:space="preserve"> P</t>
    </r>
    <r>
      <rPr>
        <i/>
        <sz val="10"/>
        <rFont val="Arial"/>
        <family val="2"/>
      </rPr>
      <t>ercent of total</t>
    </r>
  </si>
  <si>
    <r>
      <t>1</t>
    </r>
    <r>
      <rPr>
        <sz val="11"/>
        <color theme="1"/>
        <rFont val="Calibri"/>
        <family val="2"/>
        <scheme val="minor"/>
      </rPr>
      <t xml:space="preserve"> Beverages &amp; tobacco</t>
    </r>
  </si>
  <si>
    <r>
      <t>2</t>
    </r>
    <r>
      <rPr>
        <sz val="11"/>
        <color theme="1"/>
        <rFont val="Calibri"/>
        <family val="2"/>
        <scheme val="minor"/>
      </rPr>
      <t xml:space="preserve"> Crude materials</t>
    </r>
  </si>
  <si>
    <r>
      <t>4</t>
    </r>
    <r>
      <rPr>
        <sz val="11"/>
        <color theme="1"/>
        <rFont val="Calibri"/>
        <family val="2"/>
        <scheme val="minor"/>
      </rPr>
      <t xml:space="preserve"> Animal &amp; vegetable oils,</t>
    </r>
  </si>
  <si>
    <t xml:space="preserve">   fats and waxes</t>
  </si>
  <si>
    <r>
      <t>6</t>
    </r>
    <r>
      <rPr>
        <sz val="11"/>
        <color theme="1"/>
        <rFont val="Calibri"/>
        <family val="2"/>
        <scheme val="minor"/>
      </rPr>
      <t xml:space="preserve"> Manufactured goods</t>
    </r>
  </si>
  <si>
    <t xml:space="preserve">   classified chiefly</t>
  </si>
  <si>
    <t xml:space="preserve">   by materials</t>
  </si>
  <si>
    <r>
      <t>7</t>
    </r>
    <r>
      <rPr>
        <sz val="11"/>
        <color theme="1"/>
        <rFont val="Calibri"/>
        <family val="2"/>
        <scheme val="minor"/>
      </rPr>
      <t xml:space="preserve"> Machinery &amp; transport equipment</t>
    </r>
  </si>
  <si>
    <r>
      <t>9</t>
    </r>
    <r>
      <rPr>
        <sz val="11"/>
        <color theme="1"/>
        <rFont val="Calibri"/>
        <family val="2"/>
        <scheme val="minor"/>
      </rPr>
      <t xml:space="preserve"> Commodities &amp; transactions</t>
    </r>
    <r>
      <rPr>
        <vertAlign val="superscript"/>
        <sz val="10"/>
        <rFont val="Arial"/>
        <family val="2"/>
      </rPr>
      <t xml:space="preserve"> </t>
    </r>
  </si>
  <si>
    <t>1. Food &amp; beverages</t>
  </si>
  <si>
    <t>2010</t>
  </si>
  <si>
    <t>2011</t>
  </si>
  <si>
    <t>2012</t>
  </si>
  <si>
    <t>(CI$ Million)</t>
  </si>
  <si>
    <r>
      <t>2009</t>
    </r>
    <r>
      <rPr>
        <b/>
        <vertAlign val="superscript"/>
        <sz val="10"/>
        <color theme="1"/>
        <rFont val="Arial"/>
        <family val="2"/>
      </rPr>
      <t>R</t>
    </r>
  </si>
  <si>
    <r>
      <t>2010</t>
    </r>
    <r>
      <rPr>
        <b/>
        <vertAlign val="superscript"/>
        <sz val="10"/>
        <color theme="1"/>
        <rFont val="Arial"/>
        <family val="2"/>
      </rPr>
      <t>R</t>
    </r>
  </si>
  <si>
    <t>NPISHs: Non-Profit Institutions Serving Households</t>
  </si>
  <si>
    <t>CI$ million</t>
  </si>
  <si>
    <t xml:space="preserve">  11. Primary</t>
  </si>
  <si>
    <t xml:space="preserve">    111. Mainly for industry</t>
  </si>
  <si>
    <t xml:space="preserve">    112. Mainly for household consumption</t>
  </si>
  <si>
    <t xml:space="preserve">  12. Processed</t>
  </si>
  <si>
    <t xml:space="preserve">     121. Mainly for industry</t>
  </si>
  <si>
    <t xml:space="preserve">  21. Primary</t>
  </si>
  <si>
    <t xml:space="preserve">  22. Processed</t>
  </si>
  <si>
    <t xml:space="preserve">     122. Mainly for household consumption</t>
  </si>
  <si>
    <t xml:space="preserve">  31. Primary</t>
  </si>
  <si>
    <t xml:space="preserve">  32. Processed</t>
  </si>
  <si>
    <t xml:space="preserve">    321. Motor spirits (motor gas, jet fuel and diesel)</t>
  </si>
  <si>
    <t xml:space="preserve">    322. Other (propane, other petroleum products &amp; related materials)</t>
  </si>
  <si>
    <t xml:space="preserve">  41. Capital goods (except transport equipment)</t>
  </si>
  <si>
    <t xml:space="preserve">  42. Parts and accessories</t>
  </si>
  <si>
    <t xml:space="preserve">  51. Passenger motor cars</t>
  </si>
  <si>
    <t xml:space="preserve">    521. Industrial</t>
  </si>
  <si>
    <t xml:space="preserve">    522. Other (Non-industrial)</t>
  </si>
  <si>
    <t xml:space="preserve">  53. Parts and accessories</t>
  </si>
  <si>
    <t xml:space="preserve">  61. Durable</t>
  </si>
  <si>
    <t xml:space="preserve">  62. Semi-durable</t>
  </si>
  <si>
    <t xml:space="preserve">  63. Non-durable</t>
  </si>
  <si>
    <r>
      <rPr>
        <b/>
        <sz val="16"/>
        <rFont val="Arial"/>
        <family val="2"/>
      </rPr>
      <t>Source:</t>
    </r>
    <r>
      <rPr>
        <sz val="16"/>
        <color theme="1"/>
        <rFont val="Calibri"/>
        <family val="2"/>
        <scheme val="minor"/>
      </rPr>
      <t xml:space="preserve"> Economics and Statistics Office</t>
    </r>
  </si>
  <si>
    <t>`</t>
  </si>
  <si>
    <r>
      <t>3</t>
    </r>
    <r>
      <rPr>
        <sz val="11"/>
        <color theme="1"/>
        <rFont val="Calibri"/>
        <family val="2"/>
        <scheme val="minor"/>
      </rPr>
      <t xml:space="preserve"> Mieral Fuela, Lubricants and Related Materials</t>
    </r>
  </si>
  <si>
    <r>
      <t>2012</t>
    </r>
    <r>
      <rPr>
        <b/>
        <vertAlign val="superscript"/>
        <sz val="10"/>
        <rFont val="Arial"/>
        <family val="2"/>
      </rPr>
      <t>R</t>
    </r>
  </si>
  <si>
    <r>
      <t>2013</t>
    </r>
    <r>
      <rPr>
        <b/>
        <vertAlign val="superscript"/>
        <sz val="10"/>
        <rFont val="Arial"/>
        <family val="2"/>
      </rPr>
      <t>P</t>
    </r>
  </si>
  <si>
    <t>STATISTICAL COMPENDIUM 2014</t>
  </si>
  <si>
    <r>
      <t>2012</t>
    </r>
    <r>
      <rPr>
        <b/>
        <vertAlign val="superscript"/>
        <sz val="10"/>
        <color theme="1"/>
        <rFont val="Arial"/>
        <family val="2"/>
      </rPr>
      <t>R</t>
    </r>
  </si>
  <si>
    <t xml:space="preserve">In CI$ Million </t>
  </si>
  <si>
    <t>CURRENT ACCOUNT</t>
  </si>
  <si>
    <t>Growth Rate (%)</t>
  </si>
  <si>
    <t>Receipts</t>
  </si>
  <si>
    <t>Exports of goods and services and income receipts (credits)</t>
  </si>
  <si>
    <t xml:space="preserve">  Export of  goods and services</t>
  </si>
  <si>
    <t xml:space="preserve">    Goods</t>
  </si>
  <si>
    <t xml:space="preserve">  Merchandise goods</t>
  </si>
  <si>
    <t xml:space="preserve">       Net exports of goods under merchanting</t>
  </si>
  <si>
    <t xml:space="preserve">       Non-monetary gold</t>
  </si>
  <si>
    <t xml:space="preserve">         Services</t>
  </si>
  <si>
    <t xml:space="preserve">            Travel</t>
  </si>
  <si>
    <t xml:space="preserve">            Transportation</t>
  </si>
  <si>
    <t>Insurance services</t>
  </si>
  <si>
    <t>Financial services</t>
  </si>
  <si>
    <t>Telecommunications, computer and information services</t>
  </si>
  <si>
    <t xml:space="preserve">         Other  business services</t>
  </si>
  <si>
    <t xml:space="preserve">           Government goods and  services n.i.e</t>
  </si>
  <si>
    <t xml:space="preserve">           Other  services </t>
  </si>
  <si>
    <t xml:space="preserve">  Primary income receipts</t>
  </si>
  <si>
    <t xml:space="preserve">    Investment income</t>
  </si>
  <si>
    <t xml:space="preserve">        Direct investment income</t>
  </si>
  <si>
    <t xml:space="preserve">        Portfolio investment income</t>
  </si>
  <si>
    <t xml:space="preserve">        Other investment income</t>
  </si>
  <si>
    <t xml:space="preserve">    Compensation of employees</t>
  </si>
  <si>
    <t xml:space="preserve">  Secondary income (current transfer) receipts </t>
  </si>
  <si>
    <t>General government</t>
  </si>
  <si>
    <t>Worker's remittances</t>
  </si>
  <si>
    <t>Other current transfers</t>
  </si>
  <si>
    <t>Payments</t>
  </si>
  <si>
    <t xml:space="preserve">  Imports of goods and services and income  payments (debits)</t>
  </si>
  <si>
    <t>Import of  goods and services</t>
  </si>
  <si>
    <t xml:space="preserve">        Goods</t>
  </si>
  <si>
    <t xml:space="preserve">          Merchandise goods</t>
  </si>
  <si>
    <t xml:space="preserve">          Non-monetary gold</t>
  </si>
  <si>
    <t xml:space="preserve"> Services</t>
  </si>
  <si>
    <t>Travel</t>
  </si>
  <si>
    <t>Transportation</t>
  </si>
  <si>
    <t>Other  business services</t>
  </si>
  <si>
    <t>Government goods and  services n.i.e</t>
  </si>
  <si>
    <t xml:space="preserve">Other  services </t>
  </si>
  <si>
    <t xml:space="preserve">  Primary income payments</t>
  </si>
  <si>
    <t xml:space="preserve">  Secondary income (current transfer) payments </t>
  </si>
  <si>
    <t>Current Account Balances</t>
  </si>
  <si>
    <t xml:space="preserve">    Goods and services</t>
  </si>
  <si>
    <t xml:space="preserve">  Primary income </t>
  </si>
  <si>
    <t>CAPITAL ACCOUNT*</t>
  </si>
  <si>
    <t xml:space="preserve">Net lending (+) or net borrowing (-) from current and capital account transactions </t>
  </si>
  <si>
    <t>FINANCIAL ACCOUNT</t>
  </si>
  <si>
    <t>Net  acquisition of financial assets (net increase in assets / financial outflow (+))</t>
  </si>
  <si>
    <t xml:space="preserve">  Direct investment assets</t>
  </si>
  <si>
    <t xml:space="preserve">  Portfolio investment assets</t>
  </si>
  <si>
    <t xml:space="preserve">  Other investment assets</t>
  </si>
  <si>
    <t xml:space="preserve">Financial derivatives </t>
  </si>
  <si>
    <t xml:space="preserve">  Reserve assets</t>
  </si>
  <si>
    <t>Net  incurrence of liabilities excluding financial derivatives (net increase in liabilities / financial inflow (+))</t>
  </si>
  <si>
    <t xml:space="preserve">  Direct investment liabilities</t>
  </si>
  <si>
    <t xml:space="preserve">  Portfolio investment liabilities</t>
  </si>
  <si>
    <t xml:space="preserve">  Other investment liabilities</t>
  </si>
  <si>
    <t>Financial derivatives</t>
  </si>
  <si>
    <t xml:space="preserve">Net lending (+) or net borrowing (-) from financial account </t>
  </si>
  <si>
    <t>Unobserved Flows</t>
  </si>
  <si>
    <r>
      <t>*</t>
    </r>
    <r>
      <rPr>
        <sz val="9"/>
        <color theme="1"/>
        <rFont val="Book Antiqua"/>
        <family val="1"/>
      </rPr>
      <t>No reported transactions for Capital Account</t>
    </r>
  </si>
  <si>
    <r>
      <t>Notes:</t>
    </r>
    <r>
      <rPr>
        <sz val="9"/>
        <color theme="1"/>
        <rFont val="Book Antiqua"/>
        <family val="1"/>
      </rPr>
      <t xml:space="preserve"> Net borrowing means foreign residents are net suppliers of funds to Cayman residents.Net lending or net borrowing can be computed from Current and Capital Account transactions or from Financial Account transactions.  Unobserved flows (statistical discrepancy) is equal to the difference between the sum of the Current and Capital Accounts and the Financial Account.</t>
    </r>
  </si>
  <si>
    <r>
      <t>2011</t>
    </r>
    <r>
      <rPr>
        <b/>
        <vertAlign val="superscript"/>
        <sz val="10"/>
        <color theme="1"/>
        <rFont val="Arial"/>
        <family val="2"/>
      </rPr>
      <t>R</t>
    </r>
  </si>
  <si>
    <t xml:space="preserve">Exports include domestic exports and re-exports. Exports for 2000 - 2002 are estimates, while export figures from 2003 -2014 are based on data from the US Census Bureau, the UK Trade information website, and the Statistical Institute of Jamaica.  </t>
  </si>
  <si>
    <t>Broad Economic Category</t>
  </si>
  <si>
    <r>
      <t>2014</t>
    </r>
    <r>
      <rPr>
        <b/>
        <vertAlign val="superscript"/>
        <sz val="12"/>
        <rFont val="Arial"/>
        <family val="2"/>
      </rPr>
      <t>P</t>
    </r>
  </si>
  <si>
    <t>(CI$ 000's)</t>
  </si>
  <si>
    <t>Capital goods</t>
  </si>
  <si>
    <t>Intermediate goods</t>
  </si>
  <si>
    <t>Consumption goods</t>
  </si>
  <si>
    <t>Passenger motor vehicles</t>
  </si>
  <si>
    <t>Fuels</t>
  </si>
  <si>
    <t>Unclassified goods</t>
  </si>
  <si>
    <t>% change</t>
  </si>
  <si>
    <r>
      <rPr>
        <b/>
        <sz val="12"/>
        <rFont val="Calibri"/>
        <family val="2"/>
        <scheme val="minor"/>
      </rPr>
      <t>Source:</t>
    </r>
    <r>
      <rPr>
        <sz val="12"/>
        <rFont val="Calibri"/>
        <family val="2"/>
        <scheme val="minor"/>
      </rPr>
      <t xml:space="preserve"> Economics &amp; Statistics Office</t>
    </r>
  </si>
  <si>
    <t>2014 - 2015</t>
  </si>
  <si>
    <t>Imports by Broad Economic Category, 2011 -  2015</t>
  </si>
  <si>
    <t>STATISTICAL COMPENDIUM 2015</t>
  </si>
  <si>
    <t>Imports by SITC Sections, 2011 -  2015</t>
  </si>
  <si>
    <r>
      <t>2014</t>
    </r>
    <r>
      <rPr>
        <b/>
        <vertAlign val="superscript"/>
        <sz val="10"/>
        <rFont val="Arial"/>
        <family val="2"/>
      </rPr>
      <t>R</t>
    </r>
  </si>
  <si>
    <r>
      <t>2014</t>
    </r>
    <r>
      <rPr>
        <vertAlign val="superscript"/>
        <sz val="12"/>
        <color theme="1"/>
        <rFont val="Calibri"/>
        <family val="2"/>
        <scheme val="minor"/>
      </rPr>
      <t>R</t>
    </r>
  </si>
  <si>
    <t>2013R</t>
  </si>
  <si>
    <r>
      <t>2013</t>
    </r>
    <r>
      <rPr>
        <b/>
        <vertAlign val="superscript"/>
        <sz val="12"/>
        <color theme="1"/>
        <rFont val="Book Antiqua"/>
        <family val="1"/>
      </rPr>
      <t>R</t>
    </r>
  </si>
  <si>
    <t>Merchandise Imports, Exports and Balance of Merchandise Trade, 1993 - 2015</t>
  </si>
  <si>
    <t>Chart 11.02 New Imports &amp; Second Hand Motor Vehicle Imports, 2010-2015</t>
  </si>
  <si>
    <r>
      <t xml:space="preserve"> P</t>
    </r>
    <r>
      <rPr>
        <i/>
        <sz val="10"/>
        <rFont val="Arial"/>
        <family val="2"/>
      </rPr>
      <t>ercent of Total</t>
    </r>
  </si>
  <si>
    <t>Imported Motor Vehicles Inspected and Licensed, 2010 -  2015</t>
  </si>
  <si>
    <t>The Cayman Islands Current Account Balance of Payments, 2009 - 2014</t>
  </si>
  <si>
    <t>11.01a</t>
  </si>
  <si>
    <t>The Cayman Islands Current Account Receipts &amp; Payments, 2012 - 2014</t>
  </si>
  <si>
    <t>11.01b</t>
  </si>
  <si>
    <t>The Cayman Islands Balance of Payments, 2012 - 2014</t>
  </si>
  <si>
    <t>Imports by Broad Economic Category by End Use, 2011-2015</t>
  </si>
  <si>
    <t>Imports By Major Countries Of Origin, 2010 - 2015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</si>
</sst>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0_);_(* \(#,##0.0\);_(* &quot;-&quot;??_);_(@_)"/>
    <numFmt numFmtId="165" formatCode="#,##0.0_);\(#,##0.0\)"/>
    <numFmt numFmtId="166" formatCode="\-\ #\ \-"/>
    <numFmt numFmtId="167" formatCode="0.0"/>
    <numFmt numFmtId="168" formatCode="#,##0.0"/>
    <numFmt numFmtId="169" formatCode="0.0_);\(0.0\)"/>
    <numFmt numFmtId="170" formatCode="_-* #,##0.00_-;\-* #,##0.00_-;_-* &quot;-&quot;??_-;_-@_-"/>
    <numFmt numFmtId="171" formatCode="_(* #,##0_);_(* \(#,##0\);_(* &quot;-&quot;??_);_(@_)"/>
    <numFmt numFmtId="172" formatCode="\(0.0\)"/>
    <numFmt numFmtId="173" formatCode="0.0%"/>
    <numFmt numFmtId="174" formatCode="_-* #,##0_-;\-* #,##0_-;_-* &quot;-&quot;??_-;_-@_-"/>
    <numFmt numFmtId="175" formatCode="_-* #,##0.0_-;\-* #,##0.0_-;_-* &quot;-&quot;??_-;_-@_-"/>
  </numFmts>
  <fonts count="69">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sz val="10"/>
      <color theme="1"/>
      <name val="Arial"/>
      <family val="2"/>
    </font>
    <font>
      <b/>
      <sz val="10"/>
      <color theme="1"/>
      <name val="Arial"/>
      <family val="2"/>
    </font>
    <font>
      <vertAlign val="superscript"/>
      <sz val="9"/>
      <name val="Arial"/>
      <family val="2"/>
    </font>
    <font>
      <b/>
      <sz val="10"/>
      <name val="Arial"/>
      <family val="2"/>
    </font>
    <font>
      <b/>
      <sz val="11"/>
      <name val="Arial"/>
      <family val="2"/>
    </font>
    <font>
      <i/>
      <sz val="10"/>
      <name val="Arial"/>
      <family val="2"/>
    </font>
    <font>
      <b/>
      <sz val="10"/>
      <name val="Arial"/>
      <family val="2"/>
    </font>
    <font>
      <b/>
      <vertAlign val="superscript"/>
      <sz val="10"/>
      <name val="Arial"/>
      <family val="2"/>
    </font>
    <font>
      <vertAlign val="superscript"/>
      <sz val="10"/>
      <name val="Arial"/>
      <family val="2"/>
    </font>
    <font>
      <sz val="10"/>
      <color indexed="12"/>
      <name val="Arial"/>
      <family val="2"/>
    </font>
    <font>
      <sz val="11"/>
      <name val="Arial"/>
      <family val="2"/>
    </font>
    <font>
      <sz val="10"/>
      <name val="Times New Roman"/>
      <family val="1"/>
    </font>
    <font>
      <b/>
      <sz val="10"/>
      <name val="Times New Roman"/>
      <family val="1"/>
    </font>
    <font>
      <b/>
      <sz val="12"/>
      <color rgb="FF000000"/>
      <name val="Calibri"/>
      <family val="2"/>
    </font>
    <font>
      <b/>
      <sz val="11"/>
      <color theme="1"/>
      <name val="Calibri"/>
      <family val="2"/>
      <scheme val="minor"/>
    </font>
    <font>
      <vertAlign val="superscript"/>
      <sz val="12"/>
      <color theme="1"/>
      <name val="Calibri"/>
      <family val="2"/>
      <scheme val="minor"/>
    </font>
    <font>
      <i/>
      <sz val="11"/>
      <color theme="1"/>
      <name val="Calibri"/>
      <family val="2"/>
      <scheme val="minor"/>
    </font>
    <font>
      <b/>
      <vertAlign val="superscript"/>
      <sz val="10"/>
      <color theme="1"/>
      <name val="Arial"/>
      <family val="2"/>
    </font>
    <font>
      <b/>
      <sz val="16"/>
      <name val="Arial"/>
      <family val="2"/>
    </font>
    <font>
      <sz val="16"/>
      <color theme="1"/>
      <name val="Arial"/>
      <family val="2"/>
    </font>
    <font>
      <sz val="16"/>
      <name val="Arial"/>
      <family val="2"/>
    </font>
    <font>
      <sz val="16"/>
      <color theme="1"/>
      <name val="Calibri"/>
      <family val="2"/>
      <scheme val="minor"/>
    </font>
    <font>
      <b/>
      <sz val="12"/>
      <color theme="1"/>
      <name val="Calibri"/>
      <family val="2"/>
      <scheme val="minor"/>
    </font>
    <font>
      <b/>
      <sz val="12"/>
      <name val="Book Antiqua"/>
      <family val="1"/>
    </font>
    <font>
      <b/>
      <sz val="12"/>
      <color theme="1"/>
      <name val="Book Antiqua"/>
      <family val="1"/>
    </font>
    <font>
      <sz val="12"/>
      <name val="Book Antiqua"/>
      <family val="1"/>
    </font>
    <font>
      <sz val="12"/>
      <color theme="1"/>
      <name val="Book Antiqua"/>
      <family val="1"/>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name val="Arial "/>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8"/>
      <name val="Arial"/>
      <family val="2"/>
    </font>
    <font>
      <sz val="10"/>
      <color rgb="FFFF0000"/>
      <name val="Arial"/>
      <family val="2"/>
    </font>
    <font>
      <sz val="11"/>
      <color indexed="8"/>
      <name val="Calibri"/>
      <family val="2"/>
    </font>
    <font>
      <sz val="12"/>
      <color theme="1"/>
      <name val="Times New Roman"/>
      <family val="1"/>
    </font>
    <font>
      <sz val="9"/>
      <color theme="1"/>
      <name val="Book Antiqua"/>
      <family val="1"/>
    </font>
    <font>
      <b/>
      <sz val="9"/>
      <color theme="1"/>
      <name val="Book Antiqua"/>
      <family val="1"/>
    </font>
    <font>
      <sz val="10"/>
      <name val="Arial"/>
      <family val="2"/>
    </font>
    <font>
      <sz val="12"/>
      <name val="Arial"/>
      <family val="2"/>
    </font>
    <font>
      <b/>
      <vertAlign val="superscript"/>
      <sz val="12"/>
      <name val="Arial"/>
      <family val="2"/>
    </font>
    <font>
      <i/>
      <sz val="10"/>
      <name val="Book Antiqua"/>
      <family val="1"/>
    </font>
    <font>
      <i/>
      <sz val="11"/>
      <name val="Arial"/>
      <family val="2"/>
    </font>
    <font>
      <sz val="11"/>
      <name val="Calibri"/>
      <family val="2"/>
      <scheme val="minor"/>
    </font>
    <font>
      <i/>
      <sz val="11"/>
      <name val="Calibri"/>
      <family val="2"/>
      <scheme val="minor"/>
    </font>
    <font>
      <b/>
      <sz val="12"/>
      <name val="Calibri"/>
      <family val="2"/>
      <scheme val="minor"/>
    </font>
    <font>
      <sz val="12"/>
      <name val="Calibri"/>
      <family val="2"/>
      <scheme val="minor"/>
    </font>
    <font>
      <b/>
      <vertAlign val="superscript"/>
      <sz val="12"/>
      <color theme="1"/>
      <name val="Book Antiqua"/>
      <family val="1"/>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4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Border="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2" fillId="12"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9" borderId="0" applyNumberFormat="0" applyBorder="0" applyAlignment="0" applyProtection="0"/>
    <xf numFmtId="0" fontId="32" fillId="13"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3" fillId="3" borderId="0" applyNumberFormat="0" applyBorder="0" applyAlignment="0" applyProtection="0"/>
    <xf numFmtId="0" fontId="34" fillId="6" borderId="19" applyNumberFormat="0" applyAlignment="0" applyProtection="0"/>
    <xf numFmtId="0" fontId="35" fillId="7" borderId="2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8" fillId="2" borderId="0" applyNumberFormat="0" applyBorder="0" applyAlignment="0" applyProtection="0"/>
    <xf numFmtId="0" fontId="4" fillId="33" borderId="5" applyNumberFormat="0" applyFont="0" applyBorder="0" applyAlignment="0" applyProtection="0">
      <alignment horizontal="center"/>
    </xf>
    <xf numFmtId="0" fontId="39" fillId="0" borderId="16" applyNumberFormat="0" applyFill="0" applyAlignment="0" applyProtection="0"/>
    <xf numFmtId="0" fontId="40" fillId="0" borderId="17" applyNumberFormat="0" applyFill="0" applyAlignment="0" applyProtection="0"/>
    <xf numFmtId="0" fontId="41" fillId="0" borderId="18"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5" borderId="19" applyNumberFormat="0" applyAlignment="0" applyProtection="0"/>
    <xf numFmtId="0" fontId="44" fillId="0" borderId="21" applyNumberFormat="0" applyFill="0" applyAlignment="0" applyProtection="0"/>
    <xf numFmtId="0" fontId="45"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4" fillId="0" borderId="0" applyBorder="0"/>
    <xf numFmtId="0" fontId="4" fillId="0" borderId="0"/>
    <xf numFmtId="0" fontId="4" fillId="0" borderId="0" applyBorder="0"/>
    <xf numFmtId="0" fontId="4" fillId="0" borderId="0" applyBorder="0"/>
    <xf numFmtId="0" fontId="4" fillId="0" borderId="0" applyBorder="0"/>
    <xf numFmtId="0" fontId="4" fillId="0" borderId="0" applyBorder="0"/>
    <xf numFmtId="0" fontId="4" fillId="0" borderId="0"/>
    <xf numFmtId="0" fontId="46" fillId="0" borderId="0"/>
    <xf numFmtId="0" fontId="4" fillId="0" borderId="0"/>
    <xf numFmtId="0" fontId="4" fillId="0" borderId="0"/>
    <xf numFmtId="0" fontId="16" fillId="0" borderId="0"/>
    <xf numFmtId="0" fontId="4" fillId="0" borderId="0" applyBorder="0"/>
    <xf numFmtId="0" fontId="4" fillId="0" borderId="0" applyBorder="0"/>
    <xf numFmtId="0" fontId="4" fillId="0" borderId="0" applyBorder="0"/>
    <xf numFmtId="0" fontId="4" fillId="0" borderId="0" applyBorder="0"/>
    <xf numFmtId="0" fontId="4" fillId="0" borderId="0" applyBorder="0"/>
    <xf numFmtId="0" fontId="4" fillId="0" borderId="0" applyBorder="0"/>
    <xf numFmtId="0" fontId="4" fillId="0" borderId="0"/>
    <xf numFmtId="0" fontId="4" fillId="0" borderId="0" applyBorder="0"/>
    <xf numFmtId="0" fontId="1" fillId="0" borderId="0"/>
    <xf numFmtId="0" fontId="1" fillId="0" borderId="0"/>
    <xf numFmtId="0" fontId="4" fillId="0" borderId="0"/>
    <xf numFmtId="0" fontId="4" fillId="0" borderId="0" applyBorder="0"/>
    <xf numFmtId="0" fontId="4" fillId="0" borderId="0" applyBorder="0"/>
    <xf numFmtId="0" fontId="4" fillId="0" borderId="0" applyBorder="0"/>
    <xf numFmtId="0" fontId="4" fillId="0" borderId="0" applyBorder="0"/>
    <xf numFmtId="0" fontId="4" fillId="0" borderId="0"/>
    <xf numFmtId="0" fontId="4" fillId="0" borderId="0"/>
    <xf numFmtId="0" fontId="5" fillId="8" borderId="23" applyNumberFormat="0" applyFont="0" applyAlignment="0" applyProtection="0"/>
    <xf numFmtId="0" fontId="47" fillId="6" borderId="20" applyNumberFormat="0" applyAlignment="0" applyProtection="0"/>
    <xf numFmtId="40" fontId="48" fillId="34" borderId="0">
      <alignment horizontal="right"/>
    </xf>
    <xf numFmtId="0" fontId="49" fillId="34" borderId="0">
      <alignment horizontal="right"/>
    </xf>
    <xf numFmtId="0" fontId="50" fillId="34" borderId="25"/>
    <xf numFmtId="0" fontId="50" fillId="0" borderId="0" applyBorder="0">
      <alignment horizontal="centerContinuous"/>
    </xf>
    <xf numFmtId="0" fontId="51" fillId="0" borderId="0" applyBorder="0">
      <alignment horizontal="centerContinuous"/>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3" fontId="4" fillId="34" borderId="5" applyFont="0" applyProtection="0">
      <alignment horizontal="right"/>
    </xf>
    <xf numFmtId="9" fontId="4" fillId="34" borderId="5" applyFont="0" applyProtection="0">
      <alignment horizontal="right"/>
    </xf>
    <xf numFmtId="0" fontId="52" fillId="0" borderId="0">
      <alignment vertical="top"/>
    </xf>
    <xf numFmtId="0" fontId="6" fillId="0" borderId="24" applyNumberFormat="0" applyFill="0" applyAlignment="0" applyProtection="0"/>
    <xf numFmtId="0" fontId="53" fillId="0" borderId="0" applyNumberFormat="0" applyFill="0" applyBorder="0" applyAlignment="0" applyProtection="0"/>
    <xf numFmtId="0" fontId="54" fillId="0" borderId="0"/>
    <xf numFmtId="0" fontId="58" fillId="0" borderId="0"/>
    <xf numFmtId="170" fontId="4" fillId="0" borderId="0" applyFont="0" applyFill="0" applyBorder="0" applyAlignment="0" applyProtection="0"/>
  </cellStyleXfs>
  <cellXfs count="269">
    <xf numFmtId="0" fontId="0" fillId="0" borderId="0" xfId="0"/>
    <xf numFmtId="0" fontId="0" fillId="0" borderId="0" xfId="0" applyFill="1"/>
    <xf numFmtId="0" fontId="0" fillId="0" borderId="0" xfId="0" applyFill="1" applyBorder="1"/>
    <xf numFmtId="166" fontId="0" fillId="0" borderId="0" xfId="0" applyNumberFormat="1" applyFill="1" applyBorder="1" applyAlignment="1">
      <alignment horizontal="center"/>
    </xf>
    <xf numFmtId="167" fontId="0" fillId="0" borderId="0" xfId="0" applyNumberFormat="1" applyFill="1" applyBorder="1"/>
    <xf numFmtId="0" fontId="16" fillId="0" borderId="0" xfId="0" applyFont="1" applyFill="1"/>
    <xf numFmtId="0" fontId="15" fillId="0" borderId="0" xfId="0" applyFont="1" applyFill="1"/>
    <xf numFmtId="0" fontId="19" fillId="0" borderId="0" xfId="0" applyFont="1" applyFill="1"/>
    <xf numFmtId="2" fontId="31" fillId="0" borderId="0" xfId="0" applyNumberFormat="1" applyFont="1" applyFill="1" applyBorder="1"/>
    <xf numFmtId="2" fontId="0" fillId="0" borderId="0" xfId="0" applyNumberFormat="1" applyFont="1" applyFill="1" applyBorder="1"/>
    <xf numFmtId="0" fontId="31" fillId="0" borderId="0" xfId="0" applyFont="1" applyFill="1"/>
    <xf numFmtId="0" fontId="31" fillId="0" borderId="0" xfId="0" applyFont="1" applyFill="1" applyBorder="1"/>
    <xf numFmtId="0" fontId="30" fillId="0" borderId="0" xfId="10" applyFont="1" applyFill="1"/>
    <xf numFmtId="0" fontId="0" fillId="0" borderId="0" xfId="0" applyFont="1" applyFill="1"/>
    <xf numFmtId="0" fontId="0" fillId="0" borderId="0" xfId="0" applyFont="1" applyFill="1" applyBorder="1"/>
    <xf numFmtId="0" fontId="0" fillId="0" borderId="5" xfId="0" applyFont="1" applyFill="1" applyBorder="1"/>
    <xf numFmtId="2" fontId="0" fillId="0" borderId="5" xfId="0" applyNumberFormat="1" applyFont="1" applyFill="1" applyBorder="1"/>
    <xf numFmtId="0" fontId="0" fillId="0" borderId="0" xfId="0" applyFill="1" applyAlignment="1">
      <alignment wrapText="1"/>
    </xf>
    <xf numFmtId="2" fontId="0" fillId="0" borderId="0" xfId="0" applyNumberFormat="1" applyFill="1"/>
    <xf numFmtId="0" fontId="3" fillId="0" borderId="0" xfId="0" applyFont="1" applyFill="1" applyBorder="1" applyAlignment="1">
      <alignment horizontal="left"/>
    </xf>
    <xf numFmtId="0" fontId="5" fillId="0" borderId="1" xfId="3" applyFont="1" applyFill="1" applyBorder="1"/>
    <xf numFmtId="0" fontId="6" fillId="0" borderId="2" xfId="3" applyFont="1" applyFill="1" applyBorder="1"/>
    <xf numFmtId="0" fontId="6" fillId="0" borderId="3" xfId="3" applyFont="1" applyFill="1" applyBorder="1"/>
    <xf numFmtId="164" fontId="6" fillId="0" borderId="5" xfId="1" applyNumberFormat="1" applyFont="1" applyFill="1" applyBorder="1" applyAlignment="1">
      <alignment horizontal="right"/>
    </xf>
    <xf numFmtId="164" fontId="6" fillId="0" borderId="4" xfId="1" applyNumberFormat="1" applyFont="1" applyFill="1" applyBorder="1" applyAlignment="1">
      <alignment horizontal="right"/>
    </xf>
    <xf numFmtId="165" fontId="6" fillId="0" borderId="6" xfId="1" applyNumberFormat="1" applyFont="1" applyFill="1" applyBorder="1" applyAlignment="1">
      <alignment horizontal="right"/>
    </xf>
    <xf numFmtId="0" fontId="6" fillId="0" borderId="3" xfId="3" applyFont="1" applyFill="1" applyBorder="1" applyAlignment="1">
      <alignment horizontal="left"/>
    </xf>
    <xf numFmtId="0" fontId="5" fillId="0" borderId="3" xfId="3" applyFont="1" applyFill="1" applyBorder="1" applyAlignment="1">
      <alignment horizontal="left" indent="2"/>
    </xf>
    <xf numFmtId="164" fontId="5" fillId="0" borderId="5" xfId="1" applyNumberFormat="1" applyFont="1" applyFill="1" applyBorder="1" applyAlignment="1">
      <alignment horizontal="right"/>
    </xf>
    <xf numFmtId="165" fontId="5" fillId="0" borderId="6" xfId="1" applyNumberFormat="1" applyFont="1" applyFill="1" applyBorder="1" applyAlignment="1">
      <alignment horizontal="right"/>
    </xf>
    <xf numFmtId="0" fontId="4" fillId="0" borderId="3" xfId="0" applyFont="1" applyFill="1" applyBorder="1" applyAlignment="1">
      <alignment horizontal="left" vertical="top" wrapText="1" indent="2"/>
    </xf>
    <xf numFmtId="0" fontId="4" fillId="0" borderId="3" xfId="0" applyFont="1" applyFill="1" applyBorder="1" applyAlignment="1">
      <alignment horizontal="left" wrapText="1" indent="2"/>
    </xf>
    <xf numFmtId="164" fontId="5" fillId="0" borderId="9" xfId="1" applyNumberFormat="1" applyFont="1" applyFill="1" applyBorder="1" applyAlignment="1">
      <alignment horizontal="right"/>
    </xf>
    <xf numFmtId="164" fontId="6" fillId="0" borderId="15" xfId="1" applyNumberFormat="1" applyFont="1" applyFill="1" applyBorder="1" applyAlignment="1">
      <alignment horizontal="right"/>
    </xf>
    <xf numFmtId="0" fontId="7" fillId="0" borderId="0" xfId="0" applyFont="1" applyFill="1" applyBorder="1" applyAlignment="1" applyProtection="1">
      <alignment horizontal="right"/>
      <protection locked="0"/>
    </xf>
    <xf numFmtId="0" fontId="5" fillId="0" borderId="3" xfId="3" applyFont="1" applyFill="1" applyBorder="1" applyAlignment="1">
      <alignment horizontal="left" wrapText="1" indent="2"/>
    </xf>
    <xf numFmtId="0" fontId="5" fillId="0" borderId="3" xfId="3" applyFont="1" applyFill="1" applyBorder="1" applyAlignment="1">
      <alignment horizontal="left" indent="4"/>
    </xf>
    <xf numFmtId="164" fontId="5" fillId="0" borderId="0" xfId="1" applyNumberFormat="1" applyFont="1" applyFill="1" applyBorder="1" applyAlignment="1">
      <alignment horizontal="right"/>
    </xf>
    <xf numFmtId="0" fontId="4" fillId="0" borderId="3" xfId="3" applyFont="1" applyFill="1" applyBorder="1" applyAlignment="1">
      <alignment horizontal="left" indent="4"/>
    </xf>
    <xf numFmtId="0" fontId="4" fillId="0" borderId="7" xfId="0" applyFont="1" applyFill="1" applyBorder="1" applyAlignment="1">
      <alignment horizontal="left" indent="4"/>
    </xf>
    <xf numFmtId="164" fontId="5" fillId="0" borderId="9" xfId="1" applyNumberFormat="1" applyFont="1" applyFill="1" applyBorder="1" applyAlignment="1">
      <alignment horizontal="right" indent="4"/>
    </xf>
    <xf numFmtId="0" fontId="4" fillId="0" borderId="0" xfId="0" applyFont="1" applyFill="1" applyBorder="1" applyAlignment="1">
      <alignment horizontal="left" indent="3"/>
    </xf>
    <xf numFmtId="0" fontId="23" fillId="0" borderId="0" xfId="0" applyFont="1" applyFill="1" applyBorder="1" applyAlignment="1"/>
    <xf numFmtId="0" fontId="24" fillId="0" borderId="0" xfId="3" applyFont="1" applyFill="1" applyBorder="1"/>
    <xf numFmtId="0" fontId="0" fillId="0" borderId="0" xfId="0" applyFill="1" applyBorder="1" applyAlignment="1">
      <alignment horizontal="center"/>
    </xf>
    <xf numFmtId="0" fontId="25" fillId="0" borderId="0" xfId="0" applyFont="1" applyFill="1" applyAlignment="1"/>
    <xf numFmtId="164" fontId="5" fillId="0" borderId="4" xfId="1" applyNumberFormat="1" applyFont="1" applyFill="1" applyBorder="1" applyAlignment="1">
      <alignment horizontal="right"/>
    </xf>
    <xf numFmtId="164" fontId="5" fillId="0" borderId="8" xfId="1" applyNumberFormat="1" applyFont="1" applyFill="1" applyBorder="1" applyAlignment="1">
      <alignment horizontal="right"/>
    </xf>
    <xf numFmtId="0" fontId="2" fillId="0" borderId="0" xfId="0" applyFont="1" applyFill="1" applyAlignment="1">
      <alignment horizontal="right"/>
    </xf>
    <xf numFmtId="164" fontId="6" fillId="0" borderId="6" xfId="1" applyNumberFormat="1" applyFont="1" applyFill="1" applyBorder="1" applyAlignment="1">
      <alignment horizontal="right"/>
    </xf>
    <xf numFmtId="164" fontId="5" fillId="0" borderId="6" xfId="1" applyNumberFormat="1" applyFont="1" applyFill="1" applyBorder="1" applyAlignment="1">
      <alignment horizontal="right"/>
    </xf>
    <xf numFmtId="164" fontId="5" fillId="0" borderId="10" xfId="1" applyNumberFormat="1" applyFont="1" applyFill="1" applyBorder="1" applyAlignment="1">
      <alignment horizontal="right"/>
    </xf>
    <xf numFmtId="164" fontId="5" fillId="0" borderId="10" xfId="1" applyNumberFormat="1" applyFont="1" applyFill="1" applyBorder="1" applyAlignment="1">
      <alignment horizontal="right" indent="4"/>
    </xf>
    <xf numFmtId="164" fontId="5" fillId="0" borderId="8" xfId="1" applyNumberFormat="1" applyFont="1" applyFill="1" applyBorder="1" applyAlignment="1">
      <alignment horizontal="right" indent="5"/>
    </xf>
    <xf numFmtId="0" fontId="5" fillId="0" borderId="0" xfId="3" applyFont="1" applyFill="1" applyBorder="1"/>
    <xf numFmtId="0" fontId="0" fillId="0" borderId="0" xfId="0" applyFill="1" applyAlignment="1">
      <alignment horizontal="center"/>
    </xf>
    <xf numFmtId="164" fontId="5" fillId="0" borderId="5" xfId="1" applyNumberFormat="1" applyFont="1" applyFill="1" applyBorder="1" applyAlignment="1">
      <alignment horizontal="right" indent="4"/>
    </xf>
    <xf numFmtId="164" fontId="5" fillId="0" borderId="4" xfId="1" applyNumberFormat="1" applyFont="1" applyFill="1" applyBorder="1" applyAlignment="1">
      <alignment horizontal="right" indent="5"/>
    </xf>
    <xf numFmtId="164" fontId="6" fillId="0" borderId="26" xfId="1" applyNumberFormat="1" applyFont="1" applyFill="1" applyBorder="1" applyAlignment="1">
      <alignment horizontal="center"/>
    </xf>
    <xf numFmtId="165" fontId="6" fillId="0" borderId="27" xfId="1" applyNumberFormat="1" applyFont="1" applyFill="1" applyBorder="1" applyAlignment="1">
      <alignment horizontal="right"/>
    </xf>
    <xf numFmtId="43" fontId="6" fillId="0" borderId="31" xfId="1" applyFont="1" applyFill="1" applyBorder="1" applyAlignment="1">
      <alignment horizontal="center"/>
    </xf>
    <xf numFmtId="43" fontId="6" fillId="0" borderId="14" xfId="1" applyFont="1" applyFill="1" applyBorder="1" applyAlignment="1">
      <alignment horizontal="center"/>
    </xf>
    <xf numFmtId="0" fontId="6" fillId="0" borderId="32" xfId="3" applyFont="1" applyFill="1" applyBorder="1" applyAlignment="1">
      <alignment horizontal="center"/>
    </xf>
    <xf numFmtId="164" fontId="6" fillId="0" borderId="15" xfId="1" applyNumberFormat="1" applyFont="1" applyFill="1" applyBorder="1" applyAlignment="1">
      <alignment horizontal="center"/>
    </xf>
    <xf numFmtId="164" fontId="6" fillId="0" borderId="27" xfId="1" applyNumberFormat="1" applyFont="1" applyFill="1" applyBorder="1" applyAlignment="1">
      <alignment horizontal="center"/>
    </xf>
    <xf numFmtId="43" fontId="6" fillId="0" borderId="28" xfId="1" applyFont="1" applyFill="1" applyBorder="1" applyAlignment="1">
      <alignment horizontal="center"/>
    </xf>
    <xf numFmtId="43" fontId="6" fillId="0" borderId="29" xfId="1" applyFont="1" applyFill="1" applyBorder="1" applyAlignment="1">
      <alignment horizontal="center"/>
    </xf>
    <xf numFmtId="0" fontId="6" fillId="0" borderId="30" xfId="3" applyFont="1" applyFill="1" applyBorder="1" applyAlignment="1">
      <alignment horizontal="center"/>
    </xf>
    <xf numFmtId="0" fontId="2" fillId="0" borderId="0" xfId="0" applyFont="1" applyAlignment="1">
      <alignment horizontal="left"/>
    </xf>
    <xf numFmtId="0" fontId="3" fillId="0" borderId="0" xfId="0" applyFont="1" applyFill="1" applyBorder="1" applyAlignment="1"/>
    <xf numFmtId="0" fontId="28" fillId="0" borderId="11" xfId="0" applyFont="1" applyFill="1" applyBorder="1" applyAlignment="1">
      <alignment horizontal="center"/>
    </xf>
    <xf numFmtId="0" fontId="29" fillId="0" borderId="11" xfId="0" applyFont="1" applyFill="1" applyBorder="1" applyAlignment="1">
      <alignment horizontal="center"/>
    </xf>
    <xf numFmtId="2" fontId="29" fillId="0" borderId="11" xfId="0" applyNumberFormat="1" applyFont="1" applyFill="1" applyBorder="1" applyAlignment="1">
      <alignment horizontal="center" wrapText="1"/>
    </xf>
    <xf numFmtId="0" fontId="28" fillId="0" borderId="0" xfId="6" applyFont="1" applyFill="1" applyBorder="1" applyAlignment="1">
      <alignment horizontal="center"/>
    </xf>
    <xf numFmtId="0" fontId="30" fillId="0" borderId="0" xfId="6" applyFont="1" applyFill="1" applyBorder="1" applyAlignment="1">
      <alignment horizontal="center"/>
    </xf>
    <xf numFmtId="2" fontId="30" fillId="0" borderId="0" xfId="6" applyNumberFormat="1" applyFont="1" applyFill="1" applyBorder="1" applyAlignment="1">
      <alignment horizontal="center"/>
    </xf>
    <xf numFmtId="3" fontId="28" fillId="0" borderId="0" xfId="6" applyNumberFormat="1" applyFont="1" applyFill="1" applyBorder="1" applyAlignment="1">
      <alignment horizontal="left" wrapText="1" indent="1"/>
    </xf>
    <xf numFmtId="168" fontId="28" fillId="0" borderId="0" xfId="6" applyNumberFormat="1" applyFont="1" applyFill="1" applyBorder="1" applyProtection="1">
      <protection locked="0"/>
    </xf>
    <xf numFmtId="3" fontId="28" fillId="0" borderId="0" xfId="6" applyNumberFormat="1" applyFont="1" applyFill="1" applyBorder="1" applyAlignment="1">
      <alignment horizontal="left" indent="1"/>
    </xf>
    <xf numFmtId="3" fontId="28" fillId="0" borderId="0" xfId="6" applyNumberFormat="1" applyFont="1" applyFill="1" applyBorder="1" applyAlignment="1">
      <alignment horizontal="left" indent="2"/>
    </xf>
    <xf numFmtId="168" fontId="30" fillId="0" borderId="0" xfId="6" applyNumberFormat="1" applyFont="1" applyFill="1" applyBorder="1" applyProtection="1">
      <protection locked="0"/>
    </xf>
    <xf numFmtId="3" fontId="30" fillId="0" borderId="0" xfId="6" applyNumberFormat="1" applyFont="1" applyFill="1" applyBorder="1" applyAlignment="1">
      <alignment horizontal="left" indent="4"/>
    </xf>
    <xf numFmtId="3" fontId="30" fillId="0" borderId="0" xfId="6" applyNumberFormat="1" applyFont="1" applyFill="1" applyBorder="1" applyAlignment="1">
      <alignment horizontal="left" indent="2"/>
    </xf>
    <xf numFmtId="0" fontId="31" fillId="0" borderId="0" xfId="0" applyFont="1" applyFill="1" applyBorder="1" applyAlignment="1">
      <alignment horizontal="left" indent="2"/>
    </xf>
    <xf numFmtId="2" fontId="28" fillId="0" borderId="0" xfId="7" applyNumberFormat="1" applyFont="1" applyFill="1" applyBorder="1" applyProtection="1">
      <protection locked="0"/>
    </xf>
    <xf numFmtId="3" fontId="28" fillId="0" borderId="0" xfId="6" applyNumberFormat="1" applyFont="1" applyFill="1" applyBorder="1"/>
    <xf numFmtId="3" fontId="30" fillId="0" borderId="0" xfId="6" applyNumberFormat="1" applyFont="1" applyFill="1" applyBorder="1"/>
    <xf numFmtId="168" fontId="31" fillId="0" borderId="0" xfId="0" applyNumberFormat="1" applyFont="1" applyFill="1" applyBorder="1"/>
    <xf numFmtId="3" fontId="30" fillId="0" borderId="0" xfId="6" applyNumberFormat="1" applyFont="1" applyFill="1" applyBorder="1" applyAlignment="1">
      <alignment horizontal="left" indent="5"/>
    </xf>
    <xf numFmtId="3" fontId="30" fillId="0" borderId="0" xfId="6" applyNumberFormat="1" applyFont="1" applyFill="1" applyBorder="1" applyAlignment="1">
      <alignment horizontal="left" wrapText="1" indent="5"/>
    </xf>
    <xf numFmtId="3" fontId="30" fillId="0" borderId="0" xfId="6" applyNumberFormat="1" applyFont="1" applyFill="1" applyBorder="1" applyAlignment="1">
      <alignment horizontal="left" indent="1"/>
    </xf>
    <xf numFmtId="168" fontId="30" fillId="0" borderId="0" xfId="6" applyNumberFormat="1" applyFont="1" applyFill="1" applyBorder="1"/>
    <xf numFmtId="168" fontId="31" fillId="0" borderId="0" xfId="8" applyNumberFormat="1" applyFont="1" applyFill="1" applyBorder="1"/>
    <xf numFmtId="168" fontId="29" fillId="0" borderId="0" xfId="0" applyNumberFormat="1" applyFont="1" applyFill="1" applyBorder="1"/>
    <xf numFmtId="168" fontId="30" fillId="0" borderId="0" xfId="6" applyNumberFormat="1" applyFont="1" applyFill="1" applyBorder="1" applyAlignment="1">
      <alignment horizontal="center"/>
    </xf>
    <xf numFmtId="3" fontId="28" fillId="0" borderId="0" xfId="6" applyNumberFormat="1" applyFont="1" applyFill="1" applyBorder="1" applyAlignment="1">
      <alignment horizontal="left" indent="3"/>
    </xf>
    <xf numFmtId="0" fontId="31" fillId="0" borderId="0" xfId="0" applyFont="1" applyFill="1" applyBorder="1" applyAlignment="1">
      <alignment horizontal="left" indent="1"/>
    </xf>
    <xf numFmtId="3" fontId="30" fillId="0" borderId="0" xfId="6" applyNumberFormat="1" applyFont="1" applyFill="1" applyBorder="1" applyAlignment="1">
      <alignment horizontal="left" indent="3"/>
    </xf>
    <xf numFmtId="3" fontId="30" fillId="0" borderId="12" xfId="6" applyNumberFormat="1" applyFont="1" applyFill="1" applyBorder="1" applyAlignment="1">
      <alignment horizontal="left" indent="3"/>
    </xf>
    <xf numFmtId="168" fontId="31" fillId="0" borderId="12" xfId="0" applyNumberFormat="1" applyFont="1" applyFill="1" applyBorder="1"/>
    <xf numFmtId="0" fontId="28" fillId="0" borderId="0" xfId="6" applyFont="1" applyFill="1" applyBorder="1"/>
    <xf numFmtId="164" fontId="28" fillId="0" borderId="0" xfId="8" applyNumberFormat="1" applyFont="1" applyFill="1" applyBorder="1"/>
    <xf numFmtId="164" fontId="30" fillId="0" borderId="0" xfId="8" applyNumberFormat="1" applyFont="1" applyFill="1" applyBorder="1"/>
    <xf numFmtId="164" fontId="28" fillId="0" borderId="0" xfId="8" applyNumberFormat="1" applyFont="1" applyFill="1" applyBorder="1" applyProtection="1">
      <protection locked="0"/>
    </xf>
    <xf numFmtId="164" fontId="30" fillId="0" borderId="0" xfId="8" applyNumberFormat="1" applyFont="1" applyFill="1" applyBorder="1" applyProtection="1">
      <protection locked="0"/>
    </xf>
    <xf numFmtId="164" fontId="31" fillId="0" borderId="0" xfId="8" applyNumberFormat="1" applyFont="1" applyFill="1" applyBorder="1"/>
    <xf numFmtId="3" fontId="28" fillId="0" borderId="13" xfId="6" applyNumberFormat="1" applyFont="1" applyFill="1" applyBorder="1" applyAlignment="1">
      <alignment horizontal="center"/>
    </xf>
    <xf numFmtId="164" fontId="28" fillId="0" borderId="13" xfId="8" applyNumberFormat="1" applyFont="1" applyFill="1" applyBorder="1"/>
    <xf numFmtId="3" fontId="28" fillId="0" borderId="12" xfId="6" applyNumberFormat="1" applyFont="1" applyFill="1" applyBorder="1" applyAlignment="1">
      <alignment wrapText="1"/>
    </xf>
    <xf numFmtId="164" fontId="28" fillId="0" borderId="12" xfId="8" applyNumberFormat="1" applyFont="1" applyFill="1" applyBorder="1"/>
    <xf numFmtId="3" fontId="28" fillId="0" borderId="0" xfId="6" applyNumberFormat="1" applyFont="1" applyFill="1" applyBorder="1" applyAlignment="1">
      <alignment wrapText="1"/>
    </xf>
    <xf numFmtId="0" fontId="0" fillId="0" borderId="12" xfId="0" applyFont="1" applyFill="1" applyBorder="1"/>
    <xf numFmtId="0" fontId="28" fillId="0" borderId="13" xfId="0" applyFont="1" applyFill="1" applyBorder="1" applyAlignment="1">
      <alignment horizontal="center"/>
    </xf>
    <xf numFmtId="0" fontId="29" fillId="0" borderId="13" xfId="0" applyFont="1" applyFill="1" applyBorder="1" applyAlignment="1">
      <alignment horizontal="center"/>
    </xf>
    <xf numFmtId="2" fontId="29" fillId="0" borderId="13" xfId="0" applyNumberFormat="1" applyFont="1" applyFill="1" applyBorder="1" applyAlignment="1">
      <alignment horizontal="center" wrapText="1"/>
    </xf>
    <xf numFmtId="10" fontId="30" fillId="0" borderId="0" xfId="9" applyNumberFormat="1" applyFont="1" applyFill="1" applyBorder="1"/>
    <xf numFmtId="0" fontId="55" fillId="0" borderId="0" xfId="0" applyFont="1" applyFill="1" applyBorder="1" applyAlignment="1">
      <alignment vertical="center"/>
    </xf>
    <xf numFmtId="0" fontId="31" fillId="0" borderId="0" xfId="0" applyFont="1" applyFill="1" applyBorder="1" applyAlignment="1"/>
    <xf numFmtId="2" fontId="31" fillId="0" borderId="0" xfId="0" applyNumberFormat="1" applyFont="1" applyFill="1" applyBorder="1" applyAlignment="1"/>
    <xf numFmtId="0" fontId="3" fillId="0" borderId="0" xfId="0" applyFont="1" applyFill="1" applyAlignment="1">
      <alignment horizontal="right"/>
    </xf>
    <xf numFmtId="0" fontId="0" fillId="0" borderId="0" xfId="0" applyFill="1" applyAlignment="1">
      <alignment horizontal="centerContinuous"/>
    </xf>
    <xf numFmtId="0" fontId="3" fillId="0" borderId="0" xfId="0" applyFont="1" applyFill="1" applyAlignment="1">
      <alignment horizontal="centerContinuous"/>
    </xf>
    <xf numFmtId="0" fontId="9" fillId="0" borderId="0" xfId="0" applyFont="1" applyFill="1"/>
    <xf numFmtId="0" fontId="0" fillId="0" borderId="0" xfId="0" applyFill="1" applyBorder="1" applyAlignment="1"/>
    <xf numFmtId="0" fontId="10" fillId="0" borderId="0" xfId="0" applyFont="1" applyFill="1" applyBorder="1" applyAlignment="1">
      <alignment horizontal="right"/>
    </xf>
    <xf numFmtId="0" fontId="0" fillId="0" borderId="11" xfId="0" applyFill="1" applyBorder="1"/>
    <xf numFmtId="0" fontId="8" fillId="0" borderId="0" xfId="0" applyFont="1" applyFill="1" applyAlignment="1">
      <alignment horizontal="right"/>
    </xf>
    <xf numFmtId="0" fontId="0" fillId="0" borderId="12" xfId="0" applyFill="1" applyBorder="1"/>
    <xf numFmtId="49" fontId="0" fillId="0" borderId="0" xfId="0" applyNumberFormat="1" applyFill="1"/>
    <xf numFmtId="167" fontId="0" fillId="0" borderId="0" xfId="0" applyNumberFormat="1" applyFill="1"/>
    <xf numFmtId="0" fontId="0" fillId="0" borderId="0" xfId="0" applyFill="1" applyAlignment="1">
      <alignment horizontal="right"/>
    </xf>
    <xf numFmtId="49" fontId="0" fillId="0" borderId="0" xfId="0" applyNumberFormat="1" applyFill="1" applyAlignment="1">
      <alignment horizontal="right"/>
    </xf>
    <xf numFmtId="165" fontId="0" fillId="0" borderId="0" xfId="0" applyNumberFormat="1" applyFill="1" applyAlignment="1">
      <alignment horizontal="right"/>
    </xf>
    <xf numFmtId="165" fontId="0" fillId="0" borderId="0" xfId="0" applyNumberFormat="1" applyFill="1"/>
    <xf numFmtId="49" fontId="0" fillId="0" borderId="0" xfId="0" applyNumberFormat="1" applyFill="1" applyBorder="1" applyAlignment="1">
      <alignment horizontal="right"/>
    </xf>
    <xf numFmtId="165" fontId="0" fillId="0" borderId="0" xfId="0" applyNumberFormat="1" applyFill="1" applyBorder="1" applyAlignment="1">
      <alignment horizontal="right"/>
    </xf>
    <xf numFmtId="165" fontId="0" fillId="0" borderId="0" xfId="0" applyNumberFormat="1" applyFill="1" applyBorder="1"/>
    <xf numFmtId="49" fontId="0" fillId="0" borderId="0" xfId="0" applyNumberFormat="1" applyFill="1" applyBorder="1"/>
    <xf numFmtId="168" fontId="0" fillId="0" borderId="0" xfId="0" applyNumberFormat="1" applyFill="1" applyBorder="1"/>
    <xf numFmtId="168" fontId="0" fillId="0" borderId="0" xfId="0" applyNumberFormat="1" applyFill="1"/>
    <xf numFmtId="0" fontId="0" fillId="0" borderId="0" xfId="0" applyFill="1" applyBorder="1" applyAlignment="1">
      <alignment horizontal="right"/>
    </xf>
    <xf numFmtId="169" fontId="0" fillId="0" borderId="0" xfId="0" applyNumberFormat="1" applyFill="1" applyBorder="1"/>
    <xf numFmtId="164" fontId="0" fillId="0" borderId="0" xfId="1" applyNumberFormat="1" applyFont="1" applyFill="1" applyBorder="1" applyAlignment="1">
      <alignment horizontal="right" indent="1"/>
    </xf>
    <xf numFmtId="0" fontId="0" fillId="0" borderId="12" xfId="0" applyFill="1" applyBorder="1" applyAlignment="1">
      <alignment horizontal="right"/>
    </xf>
    <xf numFmtId="164" fontId="0" fillId="0" borderId="12" xfId="1" applyNumberFormat="1" applyFont="1" applyFill="1" applyBorder="1" applyAlignment="1">
      <alignment horizontal="right" indent="1"/>
    </xf>
    <xf numFmtId="165" fontId="0" fillId="0" borderId="12" xfId="0" applyNumberFormat="1" applyFill="1" applyBorder="1"/>
    <xf numFmtId="167" fontId="0" fillId="0" borderId="12" xfId="0" applyNumberFormat="1" applyFill="1" applyBorder="1"/>
    <xf numFmtId="169" fontId="0" fillId="0" borderId="12" xfId="0" applyNumberFormat="1" applyFill="1" applyBorder="1"/>
    <xf numFmtId="0" fontId="8" fillId="0" borderId="0" xfId="0" applyFont="1" applyFill="1"/>
    <xf numFmtId="0" fontId="13" fillId="0" borderId="0" xfId="0" applyFont="1" applyFill="1" applyAlignment="1">
      <alignment horizontal="right" vertical="center"/>
    </xf>
    <xf numFmtId="49" fontId="0" fillId="0" borderId="0" xfId="0" applyNumberFormat="1" applyFill="1" applyAlignment="1">
      <alignment horizontal="center"/>
    </xf>
    <xf numFmtId="49" fontId="0" fillId="0" borderId="0" xfId="0" applyNumberFormat="1" applyFill="1" applyBorder="1" applyAlignment="1">
      <alignment horizontal="center"/>
    </xf>
    <xf numFmtId="49" fontId="0" fillId="0" borderId="0" xfId="0" quotePrefix="1" applyNumberFormat="1" applyFill="1" applyAlignment="1">
      <alignment horizontal="center"/>
    </xf>
    <xf numFmtId="0" fontId="0" fillId="0" borderId="0" xfId="0" quotePrefix="1" applyFill="1" applyAlignment="1">
      <alignment horizontal="center"/>
    </xf>
    <xf numFmtId="0" fontId="4" fillId="0" borderId="0" xfId="0" applyFont="1" applyFill="1" applyAlignment="1"/>
    <xf numFmtId="167" fontId="68" fillId="0" borderId="0" xfId="0" applyNumberFormat="1" applyFont="1" applyFill="1" applyBorder="1"/>
    <xf numFmtId="0" fontId="8" fillId="0" borderId="12" xfId="0" applyFont="1" applyFill="1" applyBorder="1" applyAlignment="1">
      <alignment horizontal="right"/>
    </xf>
    <xf numFmtId="43" fontId="0" fillId="0" borderId="0" xfId="0" applyNumberFormat="1" applyFill="1"/>
    <xf numFmtId="0" fontId="68" fillId="0" borderId="0" xfId="0" quotePrefix="1" applyFont="1" applyFill="1" applyAlignment="1">
      <alignment horizontal="center"/>
    </xf>
    <xf numFmtId="0" fontId="68" fillId="0" borderId="0" xfId="0" applyFont="1" applyFill="1"/>
    <xf numFmtId="167" fontId="68" fillId="0" borderId="0" xfId="0" applyNumberFormat="1" applyFont="1" applyFill="1"/>
    <xf numFmtId="0" fontId="3" fillId="0" borderId="0" xfId="0" applyFont="1" applyFill="1" applyAlignment="1">
      <alignment horizontal="left"/>
    </xf>
    <xf numFmtId="2" fontId="10" fillId="0" borderId="0" xfId="0" applyNumberFormat="1" applyFont="1" applyFill="1" applyBorder="1" applyAlignment="1">
      <alignment horizontal="right"/>
    </xf>
    <xf numFmtId="2" fontId="21" fillId="0" borderId="12" xfId="0" applyNumberFormat="1" applyFont="1" applyFill="1" applyBorder="1" applyAlignment="1">
      <alignment horizontal="right"/>
    </xf>
    <xf numFmtId="0" fontId="11" fillId="0" borderId="13" xfId="0" applyFont="1" applyFill="1" applyBorder="1"/>
    <xf numFmtId="0" fontId="8" fillId="0" borderId="13" xfId="0" applyFont="1" applyFill="1" applyBorder="1" applyAlignment="1">
      <alignment horizontal="right"/>
    </xf>
    <xf numFmtId="1" fontId="8" fillId="0" borderId="13" xfId="0" applyNumberFormat="1" applyFont="1" applyFill="1" applyBorder="1" applyAlignment="1">
      <alignment horizontal="right"/>
    </xf>
    <xf numFmtId="171" fontId="0" fillId="0" borderId="0" xfId="1" applyNumberFormat="1" applyFont="1" applyFill="1"/>
    <xf numFmtId="171" fontId="1" fillId="0" borderId="0" xfId="1" applyNumberFormat="1" applyFont="1" applyFill="1"/>
    <xf numFmtId="0" fontId="10" fillId="0" borderId="0" xfId="0" applyFont="1" applyFill="1"/>
    <xf numFmtId="173" fontId="10" fillId="0" borderId="0" xfId="2" applyNumberFormat="1" applyFont="1" applyFill="1"/>
    <xf numFmtId="173" fontId="62" fillId="0" borderId="0" xfId="2" applyNumberFormat="1" applyFont="1" applyFill="1"/>
    <xf numFmtId="2" fontId="1" fillId="0" borderId="0" xfId="1" applyNumberFormat="1" applyFont="1" applyFill="1"/>
    <xf numFmtId="171" fontId="63" fillId="0" borderId="0" xfId="1" applyNumberFormat="1" applyFont="1" applyFill="1"/>
    <xf numFmtId="173" fontId="64" fillId="0" borderId="0" xfId="2" applyNumberFormat="1" applyFont="1" applyFill="1"/>
    <xf numFmtId="2" fontId="64" fillId="0" borderId="0" xfId="2" applyNumberFormat="1" applyFont="1" applyFill="1"/>
    <xf numFmtId="10" fontId="10" fillId="0" borderId="0" xfId="2" applyNumberFormat="1" applyFont="1" applyFill="1"/>
    <xf numFmtId="173" fontId="1" fillId="0" borderId="0" xfId="2" applyNumberFormat="1" applyFont="1" applyFill="1"/>
    <xf numFmtId="2" fontId="10" fillId="0" borderId="0" xfId="2" applyNumberFormat="1" applyFont="1" applyFill="1"/>
    <xf numFmtId="0" fontId="11" fillId="0" borderId="0" xfId="0" applyFont="1" applyFill="1"/>
    <xf numFmtId="3" fontId="8" fillId="0" borderId="0" xfId="4" applyNumberFormat="1" applyFont="1" applyFill="1"/>
    <xf numFmtId="9" fontId="8" fillId="0" borderId="0" xfId="2" applyFont="1" applyFill="1"/>
    <xf numFmtId="2" fontId="0" fillId="0" borderId="12" xfId="0" applyNumberFormat="1" applyFill="1" applyBorder="1"/>
    <xf numFmtId="0" fontId="8" fillId="0" borderId="0" xfId="0" applyFont="1" applyFill="1" applyBorder="1"/>
    <xf numFmtId="0" fontId="15" fillId="0" borderId="0" xfId="0" applyFont="1" applyFill="1" applyAlignment="1">
      <alignment horizontal="right"/>
    </xf>
    <xf numFmtId="0" fontId="4" fillId="0" borderId="0" xfId="0" applyFont="1" applyFill="1"/>
    <xf numFmtId="0" fontId="4" fillId="0" borderId="0" xfId="0" applyFont="1" applyFill="1" applyBorder="1"/>
    <xf numFmtId="0" fontId="8" fillId="0" borderId="13" xfId="0" applyFont="1" applyFill="1" applyBorder="1"/>
    <xf numFmtId="0" fontId="8" fillId="0" borderId="13" xfId="0" applyNumberFormat="1" applyFont="1" applyFill="1" applyBorder="1" applyAlignment="1">
      <alignment horizontal="right"/>
    </xf>
    <xf numFmtId="0" fontId="16" fillId="0" borderId="0" xfId="0" applyFont="1" applyFill="1" applyBorder="1"/>
    <xf numFmtId="174" fontId="8" fillId="0" borderId="0" xfId="5" applyNumberFormat="1" applyFont="1" applyFill="1" applyBorder="1"/>
    <xf numFmtId="174" fontId="8" fillId="0" borderId="0" xfId="0" applyNumberFormat="1" applyFont="1" applyFill="1" applyBorder="1"/>
    <xf numFmtId="174" fontId="4" fillId="0" borderId="0" xfId="5" applyNumberFormat="1" applyFont="1" applyFill="1" applyBorder="1"/>
    <xf numFmtId="0" fontId="8" fillId="0" borderId="0" xfId="0" applyFont="1" applyFill="1" applyBorder="1" applyAlignment="1">
      <alignment wrapText="1"/>
    </xf>
    <xf numFmtId="174" fontId="4" fillId="0" borderId="0" xfId="0" applyNumberFormat="1" applyFont="1" applyFill="1" applyBorder="1"/>
    <xf numFmtId="174" fontId="16" fillId="0" borderId="0" xfId="0" applyNumberFormat="1" applyFont="1" applyFill="1"/>
    <xf numFmtId="0" fontId="4" fillId="0" borderId="0" xfId="0" applyFont="1" applyFill="1" applyBorder="1" applyAlignment="1">
      <alignment wrapText="1"/>
    </xf>
    <xf numFmtId="0" fontId="17" fillId="0" borderId="0" xfId="0" applyFont="1" applyFill="1" applyBorder="1"/>
    <xf numFmtId="0" fontId="8" fillId="0" borderId="12" xfId="0" applyFont="1" applyFill="1" applyBorder="1"/>
    <xf numFmtId="174" fontId="8" fillId="0" borderId="12" xfId="0" applyNumberFormat="1" applyFont="1" applyFill="1" applyBorder="1"/>
    <xf numFmtId="37" fontId="8" fillId="0" borderId="0" xfId="0" applyNumberFormat="1" applyFont="1" applyFill="1" applyBorder="1"/>
    <xf numFmtId="0" fontId="59" fillId="0" borderId="0" xfId="109" applyFont="1" applyFill="1"/>
    <xf numFmtId="0" fontId="2" fillId="0" borderId="0" xfId="0" applyFont="1" applyFill="1" applyAlignment="1">
      <alignment horizontal="left"/>
    </xf>
    <xf numFmtId="0" fontId="59" fillId="0" borderId="0" xfId="109" applyFont="1" applyFill="1" applyBorder="1"/>
    <xf numFmtId="0" fontId="59" fillId="0" borderId="0" xfId="109" applyFont="1" applyFill="1" applyBorder="1" applyAlignment="1">
      <alignment horizontal="right"/>
    </xf>
    <xf numFmtId="0" fontId="59" fillId="0" borderId="0" xfId="146" applyFont="1" applyFill="1" applyBorder="1" applyAlignment="1">
      <alignment horizontal="right"/>
    </xf>
    <xf numFmtId="0" fontId="10" fillId="0" borderId="0" xfId="146" applyFont="1" applyFill="1" applyBorder="1" applyAlignment="1">
      <alignment horizontal="right"/>
    </xf>
    <xf numFmtId="0" fontId="10" fillId="0" borderId="0" xfId="146" applyFont="1" applyFill="1" applyBorder="1" applyAlignment="1">
      <alignment horizontal="right" wrapText="1"/>
    </xf>
    <xf numFmtId="0" fontId="3" fillId="0" borderId="13" xfId="146" applyFont="1" applyFill="1" applyBorder="1"/>
    <xf numFmtId="0" fontId="3" fillId="0" borderId="13" xfId="109" applyFont="1" applyFill="1" applyBorder="1"/>
    <xf numFmtId="0" fontId="3" fillId="0" borderId="13" xfId="109" applyFont="1" applyFill="1" applyBorder="1" applyAlignment="1">
      <alignment horizontal="right"/>
    </xf>
    <xf numFmtId="175" fontId="59" fillId="0" borderId="0" xfId="147" applyNumberFormat="1" applyFont="1" applyFill="1" applyBorder="1"/>
    <xf numFmtId="174" fontId="59" fillId="0" borderId="0" xfId="147" applyNumberFormat="1" applyFont="1" applyFill="1" applyBorder="1"/>
    <xf numFmtId="173" fontId="59" fillId="0" borderId="0" xfId="127" applyNumberFormat="1" applyFont="1" applyFill="1" applyBorder="1"/>
    <xf numFmtId="170" fontId="59" fillId="0" borderId="0" xfId="147" applyFont="1" applyFill="1" applyBorder="1"/>
    <xf numFmtId="0" fontId="3" fillId="0" borderId="12" xfId="109" applyFont="1" applyFill="1" applyBorder="1"/>
    <xf numFmtId="174" fontId="3" fillId="0" borderId="12" xfId="147" applyNumberFormat="1" applyFont="1" applyFill="1" applyBorder="1"/>
    <xf numFmtId="173" fontId="3" fillId="0" borderId="12" xfId="127" applyNumberFormat="1" applyFont="1" applyFill="1" applyBorder="1"/>
    <xf numFmtId="0" fontId="66" fillId="0" borderId="0" xfId="109" applyFont="1" applyFill="1"/>
    <xf numFmtId="3" fontId="3" fillId="0" borderId="0" xfId="1" applyNumberFormat="1" applyFont="1" applyFill="1" applyAlignment="1"/>
    <xf numFmtId="0" fontId="8" fillId="0" borderId="13" xfId="146" applyFont="1" applyFill="1" applyBorder="1" applyAlignment="1">
      <alignment horizontal="right"/>
    </xf>
    <xf numFmtId="0" fontId="8" fillId="0" borderId="0" xfId="0" applyFont="1" applyFill="1" applyAlignment="1"/>
    <xf numFmtId="0" fontId="21" fillId="0" borderId="12" xfId="0" applyFont="1" applyFill="1" applyBorder="1" applyAlignment="1">
      <alignment horizontal="right"/>
    </xf>
    <xf numFmtId="0" fontId="11" fillId="0" borderId="13" xfId="0" applyFont="1" applyFill="1" applyBorder="1" applyAlignment="1">
      <alignment horizontal="right"/>
    </xf>
    <xf numFmtId="164" fontId="4" fillId="0" borderId="0" xfId="1" applyNumberFormat="1" applyFont="1" applyFill="1"/>
    <xf numFmtId="164" fontId="0" fillId="0" borderId="0" xfId="1" applyNumberFormat="1" applyFont="1" applyFill="1"/>
    <xf numFmtId="173" fontId="10" fillId="0" borderId="0" xfId="127" applyNumberFormat="1" applyFont="1" applyFill="1" applyBorder="1"/>
    <xf numFmtId="172" fontId="14" fillId="0" borderId="0" xfId="1" applyNumberFormat="1" applyFont="1" applyFill="1"/>
    <xf numFmtId="0" fontId="14" fillId="0" borderId="0" xfId="0" applyFont="1" applyFill="1"/>
    <xf numFmtId="43" fontId="4" fillId="0" borderId="0" xfId="1" applyNumberFormat="1" applyFont="1" applyFill="1"/>
    <xf numFmtId="164" fontId="8" fillId="0" borderId="0" xfId="1" applyNumberFormat="1" applyFont="1" applyFill="1"/>
    <xf numFmtId="0" fontId="4" fillId="0" borderId="12" xfId="0" applyFont="1" applyFill="1" applyBorder="1"/>
    <xf numFmtId="9" fontId="8" fillId="0" borderId="12" xfId="2" applyFont="1" applyFill="1" applyBorder="1"/>
    <xf numFmtId="0" fontId="0" fillId="0" borderId="13" xfId="0" applyFill="1" applyBorder="1"/>
    <xf numFmtId="0" fontId="8" fillId="0" borderId="0" xfId="0" applyFont="1" applyFill="1" applyBorder="1" applyAlignment="1">
      <alignment horizontal="left"/>
    </xf>
    <xf numFmtId="171" fontId="8" fillId="0" borderId="0" xfId="1" applyNumberFormat="1" applyFont="1" applyFill="1" applyBorder="1" applyAlignment="1"/>
    <xf numFmtId="171" fontId="19" fillId="0" borderId="0" xfId="1" applyNumberFormat="1" applyFont="1" applyFill="1" applyBorder="1"/>
    <xf numFmtId="0" fontId="0" fillId="0" borderId="0" xfId="0" applyFill="1" applyBorder="1" applyAlignment="1">
      <alignment horizontal="left"/>
    </xf>
    <xf numFmtId="171" fontId="4" fillId="0" borderId="0" xfId="1" applyNumberFormat="1" applyFont="1" applyFill="1" applyAlignment="1">
      <alignment horizontal="right"/>
    </xf>
    <xf numFmtId="171" fontId="19" fillId="0" borderId="0" xfId="1" applyNumberFormat="1" applyFont="1" applyFill="1"/>
    <xf numFmtId="171" fontId="8" fillId="0" borderId="0" xfId="1" applyNumberFormat="1" applyFont="1" applyFill="1"/>
    <xf numFmtId="0" fontId="0" fillId="0" borderId="12" xfId="0" applyFill="1" applyBorder="1" applyAlignment="1">
      <alignment horizontal="left"/>
    </xf>
    <xf numFmtId="171" fontId="0" fillId="0" borderId="12" xfId="1" applyNumberFormat="1" applyFont="1" applyFill="1" applyBorder="1"/>
    <xf numFmtId="171" fontId="0" fillId="0" borderId="0" xfId="1" applyNumberFormat="1" applyFont="1" applyFill="1" applyBorder="1"/>
    <xf numFmtId="0" fontId="27" fillId="0" borderId="0" xfId="0" applyFont="1" applyFill="1" applyAlignment="1">
      <alignment horizontal="left"/>
    </xf>
    <xf numFmtId="171" fontId="19" fillId="0" borderId="0" xfId="0" applyNumberFormat="1" applyFont="1" applyFill="1" applyAlignment="1">
      <alignment horizontal="left"/>
    </xf>
    <xf numFmtId="171" fontId="0" fillId="0" borderId="0" xfId="0" applyNumberFormat="1" applyFill="1" applyAlignment="1">
      <alignment horizontal="left"/>
    </xf>
    <xf numFmtId="171" fontId="0" fillId="0" borderId="0" xfId="0" applyNumberFormat="1" applyFill="1"/>
    <xf numFmtId="0" fontId="18" fillId="0" borderId="0" xfId="0" applyFont="1" applyFill="1" applyAlignment="1">
      <alignment horizontal="center" vertical="center" readingOrder="1"/>
    </xf>
    <xf numFmtId="171" fontId="68" fillId="0" borderId="0" xfId="0" applyNumberFormat="1" applyFont="1" applyFill="1"/>
    <xf numFmtId="0" fontId="3" fillId="0" borderId="0" xfId="0" applyFont="1" applyFill="1" applyBorder="1" applyAlignment="1">
      <alignment horizontal="center"/>
    </xf>
    <xf numFmtId="0" fontId="0" fillId="0" borderId="0" xfId="0" applyFill="1" applyAlignment="1">
      <alignment horizontal="center"/>
    </xf>
    <xf numFmtId="0" fontId="6" fillId="0" borderId="28" xfId="3" applyNumberFormat="1" applyFont="1" applyFill="1" applyBorder="1" applyAlignment="1">
      <alignment horizontal="center"/>
    </xf>
    <xf numFmtId="0" fontId="6" fillId="0" borderId="29" xfId="3" applyNumberFormat="1" applyFont="1" applyFill="1" applyBorder="1" applyAlignment="1">
      <alignment horizontal="center"/>
    </xf>
    <xf numFmtId="0" fontId="6" fillId="0" borderId="30" xfId="3" applyNumberFormat="1" applyFont="1" applyFill="1" applyBorder="1" applyAlignment="1">
      <alignment horizontal="center"/>
    </xf>
    <xf numFmtId="0" fontId="3" fillId="0" borderId="14" xfId="0" applyFont="1" applyFill="1" applyBorder="1" applyAlignment="1">
      <alignment horizontal="right"/>
    </xf>
    <xf numFmtId="0" fontId="6" fillId="0" borderId="28" xfId="3" applyFont="1" applyFill="1" applyBorder="1" applyAlignment="1">
      <alignment horizontal="center"/>
    </xf>
    <xf numFmtId="0" fontId="6" fillId="0" borderId="29" xfId="3" applyFont="1" applyFill="1" applyBorder="1" applyAlignment="1">
      <alignment horizontal="center"/>
    </xf>
    <xf numFmtId="0" fontId="6" fillId="0" borderId="30" xfId="3" applyFont="1" applyFill="1" applyBorder="1" applyAlignment="1">
      <alignment horizontal="center"/>
    </xf>
    <xf numFmtId="0" fontId="61" fillId="0" borderId="0" xfId="0" applyFont="1" applyFill="1" applyBorder="1" applyAlignment="1">
      <alignment horizontal="right"/>
    </xf>
    <xf numFmtId="0" fontId="61" fillId="0" borderId="12" xfId="0" applyFont="1" applyFill="1" applyBorder="1" applyAlignment="1">
      <alignment horizontal="right"/>
    </xf>
    <xf numFmtId="0" fontId="57" fillId="0" borderId="0" xfId="0" applyFont="1" applyFill="1" applyBorder="1" applyAlignment="1">
      <alignment vertical="center" wrapText="1"/>
    </xf>
    <xf numFmtId="0" fontId="9" fillId="0" borderId="0" xfId="0" applyFont="1" applyFill="1" applyAlignment="1">
      <alignment horizontal="center"/>
    </xf>
    <xf numFmtId="0" fontId="4" fillId="0" borderId="0" xfId="0" applyFont="1" applyFill="1" applyAlignment="1">
      <alignment wrapText="1"/>
    </xf>
    <xf numFmtId="0" fontId="0" fillId="0" borderId="0" xfId="0" applyFill="1" applyAlignment="1">
      <alignment wrapText="1"/>
    </xf>
    <xf numFmtId="3" fontId="3" fillId="0" borderId="0" xfId="4" applyNumberFormat="1" applyFont="1" applyFill="1" applyAlignment="1">
      <alignment horizontal="center"/>
    </xf>
    <xf numFmtId="3" fontId="3" fillId="0" borderId="0" xfId="1" applyNumberFormat="1" applyFont="1" applyFill="1" applyAlignment="1">
      <alignment horizontal="center"/>
    </xf>
    <xf numFmtId="0" fontId="3" fillId="0" borderId="0" xfId="0" applyFont="1" applyFill="1" applyAlignment="1">
      <alignment horizontal="center"/>
    </xf>
    <xf numFmtId="0" fontId="2" fillId="0" borderId="0" xfId="0" applyFont="1" applyFill="1" applyAlignment="1">
      <alignment horizontal="right"/>
    </xf>
  </cellXfs>
  <cellStyles count="148">
    <cellStyle name="%" xfId="11"/>
    <cellStyle name="% 2" xfId="12"/>
    <cellStyle name="% 3" xfId="13"/>
    <cellStyle name="% 4" xfId="14"/>
    <cellStyle name="% 5" xfId="15"/>
    <cellStyle name="=C:\WINNT35\SYSTEM32\COMMAND.COM" xfId="16"/>
    <cellStyle name="=C:\WINNT35\SYSTEM32\COMMAND.COM 2" xfId="17"/>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heck Cell 2" xfId="44"/>
    <cellStyle name="Comma" xfId="1" builtinId="3"/>
    <cellStyle name="Comma 10" xfId="45"/>
    <cellStyle name="Comma 11" xfId="46"/>
    <cellStyle name="Comma 12" xfId="147"/>
    <cellStyle name="Comma 2" xfId="8"/>
    <cellStyle name="Comma 2 2" xfId="47"/>
    <cellStyle name="Comma 2 2 2" xfId="48"/>
    <cellStyle name="Comma 2 3" xfId="49"/>
    <cellStyle name="Comma 2 4" xfId="50"/>
    <cellStyle name="Comma 2 5" xfId="51"/>
    <cellStyle name="Comma 2 6" xfId="52"/>
    <cellStyle name="Comma 2 7" xfId="53"/>
    <cellStyle name="Comma 3" xfId="54"/>
    <cellStyle name="Comma 3 2" xfId="55"/>
    <cellStyle name="Comma 3 3" xfId="56"/>
    <cellStyle name="Comma 3 4" xfId="57"/>
    <cellStyle name="Comma 3 5" xfId="58"/>
    <cellStyle name="Comma 4" xfId="59"/>
    <cellStyle name="Comma 5" xfId="60"/>
    <cellStyle name="Comma 5 2" xfId="61"/>
    <cellStyle name="Comma 6" xfId="62"/>
    <cellStyle name="Comma 7" xfId="63"/>
    <cellStyle name="Comma 7 2" xfId="64"/>
    <cellStyle name="Comma 7 2 2" xfId="65"/>
    <cellStyle name="Comma 8" xfId="66"/>
    <cellStyle name="Comma 9" xfId="67"/>
    <cellStyle name="Comma_TRADE  Tables 2010 1 qtr" xfId="5"/>
    <cellStyle name="Comma_TRADE 2007" xfId="4"/>
    <cellStyle name="Currency 2" xfId="68"/>
    <cellStyle name="Explanatory Text 2" xfId="69"/>
    <cellStyle name="Good 2" xfId="70"/>
    <cellStyle name="greyed" xfId="71"/>
    <cellStyle name="Heading 1 2" xfId="72"/>
    <cellStyle name="Heading 2 2" xfId="73"/>
    <cellStyle name="Heading 3 2" xfId="74"/>
    <cellStyle name="Heading 4 2" xfId="75"/>
    <cellStyle name="Hyperlink 2" xfId="76"/>
    <cellStyle name="Input 2" xfId="77"/>
    <cellStyle name="Linked Cell 2" xfId="78"/>
    <cellStyle name="Neutral 2" xfId="79"/>
    <cellStyle name="Normal" xfId="0" builtinId="0"/>
    <cellStyle name="Normal 10" xfId="80"/>
    <cellStyle name="Normal 10 2" xfId="81"/>
    <cellStyle name="Normal 11" xfId="82"/>
    <cellStyle name="Normal 11 2" xfId="83"/>
    <cellStyle name="Normal 12" xfId="84"/>
    <cellStyle name="Normal 12 2" xfId="85"/>
    <cellStyle name="Normal 12 2 2" xfId="86"/>
    <cellStyle name="Normal 13" xfId="87"/>
    <cellStyle name="Normal 13 2" xfId="88"/>
    <cellStyle name="Normal 14" xfId="89"/>
    <cellStyle name="Normal 15" xfId="90"/>
    <cellStyle name="Normal 16" xfId="10"/>
    <cellStyle name="Normal 17" xfId="146"/>
    <cellStyle name="Normal 2" xfId="91"/>
    <cellStyle name="Normal 2 2" xfId="92"/>
    <cellStyle name="Normal 2 2 2" xfId="93"/>
    <cellStyle name="Normal 2 2 3" xfId="94"/>
    <cellStyle name="Normal 2 3" xfId="95"/>
    <cellStyle name="Normal 2 3 2" xfId="96"/>
    <cellStyle name="Normal 2 4" xfId="97"/>
    <cellStyle name="Normal 2 5" xfId="98"/>
    <cellStyle name="Normal 2 6" xfId="99"/>
    <cellStyle name="Normal 2 7" xfId="100"/>
    <cellStyle name="Normal 2 8" xfId="101"/>
    <cellStyle name="Normal 2 9" xfId="102"/>
    <cellStyle name="Normal 3" xfId="103"/>
    <cellStyle name="Normal 3 2" xfId="104"/>
    <cellStyle name="Normal 3 2 2" xfId="105"/>
    <cellStyle name="Normal 3 3" xfId="106"/>
    <cellStyle name="Normal 3 4" xfId="107"/>
    <cellStyle name="Normal 3 5" xfId="108"/>
    <cellStyle name="Normal 3 6" xfId="109"/>
    <cellStyle name="Normal 3 7" xfId="110"/>
    <cellStyle name="Normal 3 8" xfId="111"/>
    <cellStyle name="Normal 4" xfId="6"/>
    <cellStyle name="Normal 4 2" xfId="112"/>
    <cellStyle name="Normal 4 3" xfId="113"/>
    <cellStyle name="Normal 5" xfId="114"/>
    <cellStyle name="Normal 5 2" xfId="3"/>
    <cellStyle name="Normal 5 2 2" xfId="115"/>
    <cellStyle name="Normal 6" xfId="116"/>
    <cellStyle name="Normal 7" xfId="117"/>
    <cellStyle name="Normal 8" xfId="118"/>
    <cellStyle name="Normal 9" xfId="119"/>
    <cellStyle name="Note 2" xfId="120"/>
    <cellStyle name="Output 2" xfId="121"/>
    <cellStyle name="Output Amounts" xfId="122"/>
    <cellStyle name="Output Column Headings" xfId="123"/>
    <cellStyle name="Output Line Items" xfId="124"/>
    <cellStyle name="Output Report Heading" xfId="125"/>
    <cellStyle name="Output Report Title" xfId="126"/>
    <cellStyle name="Percent" xfId="2" builtinId="5"/>
    <cellStyle name="Percent 10" xfId="127"/>
    <cellStyle name="Percent 2" xfId="7"/>
    <cellStyle name="Percent 2 2" xfId="9"/>
    <cellStyle name="Percent 2 3" xfId="128"/>
    <cellStyle name="Percent 2 4" xfId="129"/>
    <cellStyle name="Percent 2 5" xfId="130"/>
    <cellStyle name="Percent 2 6" xfId="131"/>
    <cellStyle name="Percent 2 7" xfId="132"/>
    <cellStyle name="Percent 3" xfId="133"/>
    <cellStyle name="Percent 4" xfId="134"/>
    <cellStyle name="Percent 5" xfId="135"/>
    <cellStyle name="Percent 6" xfId="136"/>
    <cellStyle name="Percent 7" xfId="137"/>
    <cellStyle name="Percent 8" xfId="138"/>
    <cellStyle name="Percent 9" xfId="139"/>
    <cellStyle name="showExposure" xfId="140"/>
    <cellStyle name="showPercentage" xfId="141"/>
    <cellStyle name="Style 1" xfId="142"/>
    <cellStyle name="Total 2" xfId="143"/>
    <cellStyle name="Warning Text 2" xfId="144"/>
    <cellStyle name="Обычный_BOP" xfId="14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Calibri"/>
                <a:ea typeface="Calibri"/>
                <a:cs typeface="Calibri"/>
              </a:defRPr>
            </a:pPr>
            <a:r>
              <a:rPr lang="en-US"/>
              <a:t>Chart 11.01: Value of  Merchandise Imports, 2010 - 2015</a:t>
            </a:r>
          </a:p>
        </c:rich>
      </c:tx>
      <c:layout>
        <c:manualLayout>
          <c:xMode val="edge"/>
          <c:yMode val="edge"/>
          <c:x val="0.13652957948601746"/>
          <c:y val="2.7446698102565267E-2"/>
        </c:manualLayout>
      </c:layout>
      <c:overlay val="0"/>
      <c:spPr>
        <a:noFill/>
        <a:ln w="25400">
          <a:noFill/>
        </a:ln>
      </c:spPr>
    </c:title>
    <c:autoTitleDeleted val="0"/>
    <c:plotArea>
      <c:layout>
        <c:manualLayout>
          <c:layoutTarget val="inner"/>
          <c:xMode val="edge"/>
          <c:yMode val="edge"/>
          <c:x val="0.12897526501766787"/>
          <c:y val="0.12064672950363964"/>
          <c:w val="0.75795053003533563"/>
          <c:h val="0.75947273832150286"/>
        </c:manualLayout>
      </c:layout>
      <c:barChart>
        <c:barDir val="col"/>
        <c:grouping val="clustered"/>
        <c:varyColors val="0"/>
        <c:ser>
          <c:idx val="0"/>
          <c:order val="0"/>
          <c:spPr>
            <a:solidFill>
              <a:schemeClr val="accent2"/>
            </a:solidFill>
            <a:ln w="25400">
              <a:solidFill>
                <a:srgbClr val="99CC00"/>
              </a:solidFill>
              <a:prstDash val="solid"/>
            </a:ln>
          </c:spPr>
          <c:invertIfNegative val="0"/>
          <c:dLbls>
            <c:dLbl>
              <c:idx val="3"/>
              <c:tx>
                <c:rich>
                  <a:bodyPr/>
                  <a:lstStyle/>
                  <a:p>
                    <a:r>
                      <a:rPr lang="en-US"/>
                      <a:t> 759.5 </a:t>
                    </a:r>
                  </a:p>
                </c:rich>
              </c:tx>
              <c:showLegendKey val="0"/>
              <c:showVal val="1"/>
              <c:showCatName val="0"/>
              <c:showSerName val="0"/>
              <c:showPercent val="0"/>
              <c:showBubbleSize val="0"/>
            </c:dLbl>
            <c:txPr>
              <a:bodyPr/>
              <a:lstStyle/>
              <a:p>
                <a:pPr>
                  <a:defRPr>
                    <a:solidFill>
                      <a:schemeClr val="bg1"/>
                    </a:solidFill>
                  </a:defRPr>
                </a:pPr>
                <a:endParaRPr lang="en-US"/>
              </a:p>
            </c:txPr>
            <c:showLegendKey val="0"/>
            <c:showVal val="1"/>
            <c:showCatName val="0"/>
            <c:showSerName val="0"/>
            <c:showPercent val="0"/>
            <c:showBubbleSize val="0"/>
            <c:showLeaderLines val="0"/>
          </c:dLbls>
          <c:cat>
            <c:strRef>
              <c:f>'11.03'!$L$65:$L$70</c:f>
              <c:strCache>
                <c:ptCount val="6"/>
                <c:pt idx="0">
                  <c:v>2010</c:v>
                </c:pt>
                <c:pt idx="1">
                  <c:v>2011</c:v>
                </c:pt>
                <c:pt idx="2">
                  <c:v>2012</c:v>
                </c:pt>
                <c:pt idx="3">
                  <c:v>2013</c:v>
                </c:pt>
                <c:pt idx="4">
                  <c:v>2014</c:v>
                </c:pt>
                <c:pt idx="5">
                  <c:v>2015</c:v>
                </c:pt>
              </c:strCache>
            </c:strRef>
          </c:cat>
          <c:val>
            <c:numRef>
              <c:f>'11.03'!$M$65:$M$70</c:f>
              <c:numCache>
                <c:formatCode>0.0</c:formatCode>
                <c:ptCount val="6"/>
                <c:pt idx="0">
                  <c:v>690.38790996000807</c:v>
                </c:pt>
                <c:pt idx="1">
                  <c:v>759.5</c:v>
                </c:pt>
                <c:pt idx="2">
                  <c:v>758.5</c:v>
                </c:pt>
                <c:pt idx="3" formatCode="General">
                  <c:v>774.5</c:v>
                </c:pt>
                <c:pt idx="4">
                  <c:v>814.35900753775707</c:v>
                </c:pt>
                <c:pt idx="5">
                  <c:v>762.95501434259506</c:v>
                </c:pt>
              </c:numCache>
            </c:numRef>
          </c:val>
        </c:ser>
        <c:dLbls>
          <c:showLegendKey val="0"/>
          <c:showVal val="0"/>
          <c:showCatName val="0"/>
          <c:showSerName val="0"/>
          <c:showPercent val="0"/>
          <c:showBubbleSize val="0"/>
        </c:dLbls>
        <c:gapWidth val="150"/>
        <c:axId val="168662144"/>
        <c:axId val="168663680"/>
      </c:barChart>
      <c:catAx>
        <c:axId val="168662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68663680"/>
        <c:crosses val="autoZero"/>
        <c:auto val="0"/>
        <c:lblAlgn val="ctr"/>
        <c:lblOffset val="100"/>
        <c:tickLblSkip val="1"/>
        <c:tickMarkSkip val="1"/>
        <c:noMultiLvlLbl val="0"/>
      </c:catAx>
      <c:valAx>
        <c:axId val="16866368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US"/>
                  <a:t>CI$ Million</a:t>
                </a:r>
              </a:p>
            </c:rich>
          </c:tx>
          <c:layout>
            <c:manualLayout>
              <c:xMode val="edge"/>
              <c:yMode val="edge"/>
              <c:x val="2.6501822164315795E-2"/>
              <c:y val="0.4122819604569486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68662144"/>
        <c:crosses val="autoZero"/>
        <c:crossBetween val="between"/>
      </c:valAx>
      <c:spPr>
        <a:solidFill>
          <a:schemeClr val="tx2"/>
        </a:solidFill>
        <a:ln w="12700">
          <a:solidFill>
            <a:srgbClr val="808080"/>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71062992125981"/>
          <c:y val="4.6770924467774859E-2"/>
          <c:w val="0.84937002861911515"/>
          <c:h val="0.8326195683872849"/>
        </c:manualLayout>
      </c:layout>
      <c:lineChart>
        <c:grouping val="standard"/>
        <c:varyColors val="0"/>
        <c:ser>
          <c:idx val="0"/>
          <c:order val="0"/>
          <c:tx>
            <c:strRef>
              <c:f>'11.08'!$Q$26</c:f>
              <c:strCache>
                <c:ptCount val="1"/>
                <c:pt idx="0">
                  <c:v> New Imports</c:v>
                </c:pt>
              </c:strCache>
            </c:strRef>
          </c:tx>
          <c:cat>
            <c:numRef>
              <c:f>'11.08'!$P$37:$P$42</c:f>
              <c:numCache>
                <c:formatCode>General</c:formatCode>
                <c:ptCount val="6"/>
                <c:pt idx="0">
                  <c:v>2010</c:v>
                </c:pt>
                <c:pt idx="1">
                  <c:v>2011</c:v>
                </c:pt>
                <c:pt idx="2">
                  <c:v>2012</c:v>
                </c:pt>
                <c:pt idx="3">
                  <c:v>2013</c:v>
                </c:pt>
                <c:pt idx="4">
                  <c:v>2014</c:v>
                </c:pt>
                <c:pt idx="5">
                  <c:v>2015</c:v>
                </c:pt>
              </c:numCache>
            </c:numRef>
          </c:cat>
          <c:val>
            <c:numRef>
              <c:f>'11.08'!$Q$37:$Q$42</c:f>
              <c:numCache>
                <c:formatCode>General</c:formatCode>
                <c:ptCount val="6"/>
                <c:pt idx="0" formatCode="_(* #,##0_);_(* \(#,##0\);_(* &quot;-&quot;??_);_(@_)">
                  <c:v>1009</c:v>
                </c:pt>
                <c:pt idx="1">
                  <c:v>1224</c:v>
                </c:pt>
                <c:pt idx="2">
                  <c:v>1480</c:v>
                </c:pt>
                <c:pt idx="3">
                  <c:v>1342</c:v>
                </c:pt>
                <c:pt idx="4">
                  <c:v>1536</c:v>
                </c:pt>
                <c:pt idx="5">
                  <c:v>1403</c:v>
                </c:pt>
              </c:numCache>
            </c:numRef>
          </c:val>
          <c:smooth val="0"/>
        </c:ser>
        <c:ser>
          <c:idx val="1"/>
          <c:order val="1"/>
          <c:tx>
            <c:strRef>
              <c:f>'11.08'!$R$26</c:f>
              <c:strCache>
                <c:ptCount val="1"/>
                <c:pt idx="0">
                  <c:v>Second-hand Imports</c:v>
                </c:pt>
              </c:strCache>
            </c:strRef>
          </c:tx>
          <c:cat>
            <c:numRef>
              <c:f>'11.08'!$P$37:$P$42</c:f>
              <c:numCache>
                <c:formatCode>General</c:formatCode>
                <c:ptCount val="6"/>
                <c:pt idx="0">
                  <c:v>2010</c:v>
                </c:pt>
                <c:pt idx="1">
                  <c:v>2011</c:v>
                </c:pt>
                <c:pt idx="2">
                  <c:v>2012</c:v>
                </c:pt>
                <c:pt idx="3">
                  <c:v>2013</c:v>
                </c:pt>
                <c:pt idx="4">
                  <c:v>2014</c:v>
                </c:pt>
                <c:pt idx="5">
                  <c:v>2015</c:v>
                </c:pt>
              </c:numCache>
            </c:numRef>
          </c:cat>
          <c:val>
            <c:numRef>
              <c:f>'11.08'!$R$37:$R$42</c:f>
              <c:numCache>
                <c:formatCode>General</c:formatCode>
                <c:ptCount val="6"/>
                <c:pt idx="0" formatCode="_(* #,##0_);_(* \(#,##0\);_(* &quot;-&quot;??_);_(@_)">
                  <c:v>982</c:v>
                </c:pt>
                <c:pt idx="1">
                  <c:v>748</c:v>
                </c:pt>
                <c:pt idx="2">
                  <c:v>768</c:v>
                </c:pt>
                <c:pt idx="3">
                  <c:v>825</c:v>
                </c:pt>
                <c:pt idx="4">
                  <c:v>1389</c:v>
                </c:pt>
                <c:pt idx="5">
                  <c:v>1543</c:v>
                </c:pt>
              </c:numCache>
            </c:numRef>
          </c:val>
          <c:smooth val="0"/>
        </c:ser>
        <c:dLbls>
          <c:showLegendKey val="0"/>
          <c:showVal val="0"/>
          <c:showCatName val="0"/>
          <c:showSerName val="0"/>
          <c:showPercent val="0"/>
          <c:showBubbleSize val="0"/>
        </c:dLbls>
        <c:marker val="1"/>
        <c:smooth val="0"/>
        <c:axId val="171148416"/>
        <c:axId val="171149952"/>
      </c:lineChart>
      <c:catAx>
        <c:axId val="171148416"/>
        <c:scaling>
          <c:orientation val="minMax"/>
        </c:scaling>
        <c:delete val="0"/>
        <c:axPos val="b"/>
        <c:numFmt formatCode="General" sourceLinked="1"/>
        <c:majorTickMark val="out"/>
        <c:minorTickMark val="none"/>
        <c:tickLblPos val="nextTo"/>
        <c:crossAx val="171149952"/>
        <c:crosses val="autoZero"/>
        <c:auto val="1"/>
        <c:lblAlgn val="ctr"/>
        <c:lblOffset val="100"/>
        <c:noMultiLvlLbl val="0"/>
      </c:catAx>
      <c:valAx>
        <c:axId val="171149952"/>
        <c:scaling>
          <c:orientation val="minMax"/>
        </c:scaling>
        <c:delete val="0"/>
        <c:axPos val="l"/>
        <c:numFmt formatCode="_(* #,##0_);_(* \(#,##0\);_(* &quot;-&quot;??_);_(@_)" sourceLinked="1"/>
        <c:majorTickMark val="out"/>
        <c:minorTickMark val="none"/>
        <c:tickLblPos val="nextTo"/>
        <c:crossAx val="171148416"/>
        <c:crosses val="autoZero"/>
        <c:crossBetween val="between"/>
      </c:valAx>
    </c:plotArea>
    <c:legend>
      <c:legendPos val="r"/>
      <c:layout>
        <c:manualLayout>
          <c:xMode val="edge"/>
          <c:yMode val="edge"/>
          <c:x val="0.68459017720406012"/>
          <c:y val="4.2241693321131188E-2"/>
          <c:w val="0.30312906968188691"/>
          <c:h val="9.4004336414469924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2</xdr:col>
      <xdr:colOff>238125</xdr:colOff>
      <xdr:row>2</xdr:row>
      <xdr:rowOff>161925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28575"/>
          <a:ext cx="8286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xdr:row>
      <xdr:rowOff>180976</xdr:rowOff>
    </xdr:from>
    <xdr:to>
      <xdr:col>1</xdr:col>
      <xdr:colOff>400050</xdr:colOff>
      <xdr:row>5</xdr:row>
      <xdr:rowOff>95250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561976"/>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225322</xdr:colOff>
      <xdr:row>2</xdr:row>
      <xdr:rowOff>32917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838" cy="442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390525</xdr:colOff>
      <xdr:row>2</xdr:row>
      <xdr:rowOff>85724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0</xdr:row>
      <xdr:rowOff>76200</xdr:rowOff>
    </xdr:from>
    <xdr:to>
      <xdr:col>2</xdr:col>
      <xdr:colOff>457200</xdr:colOff>
      <xdr:row>3</xdr:row>
      <xdr:rowOff>9525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76200"/>
          <a:ext cx="12001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76200</xdr:colOff>
      <xdr:row>42</xdr:row>
      <xdr:rowOff>152400</xdr:rowOff>
    </xdr:from>
    <xdr:to>
      <xdr:col>8</xdr:col>
      <xdr:colOff>895350</xdr:colOff>
      <xdr:row>62</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390525</xdr:colOff>
      <xdr:row>2</xdr:row>
      <xdr:rowOff>104774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390525</xdr:colOff>
      <xdr:row>2</xdr:row>
      <xdr:rowOff>114299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390525</xdr:colOff>
      <xdr:row>2</xdr:row>
      <xdr:rowOff>104774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390525</xdr:colOff>
      <xdr:row>2</xdr:row>
      <xdr:rowOff>104774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01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508001</xdr:colOff>
      <xdr:row>37</xdr:row>
      <xdr:rowOff>95250</xdr:rowOff>
    </xdr:from>
    <xdr:to>
      <xdr:col>8</xdr:col>
      <xdr:colOff>619126</xdr:colOff>
      <xdr:row>54</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1</xdr:col>
          <xdr:colOff>361950</xdr:colOff>
          <xdr:row>2</xdr:row>
          <xdr:rowOff>66675</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ulietta_EU\Desktop\2010\2008-2009%20BOP%20Compilation\2008%202009%20worksheets\Financial%20Intermediation\Financial%20Intermediation%20Serv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elburn_eu\My%20Documents\SNA\Backup%20Files\BREG%20Backup\BREG2009%20Backup%20(Sept%207,%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alance%20Of%20Payments\2010\2008-2009%20BOP%20Compilation\2008%202009%20worksheets%20final\BOP%20worksheet%20tables\Telecommunic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tem%20of%20National%20Accounts\ANNUAL%20WORKSHEETS\ANNUAL\Educational%20Institutions\Public%20Education\Public%20Primary-801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alance%20Of%20Payments\2010\BOP%202010%20Survey%20Material\BOP%20Business%20Register%202010\BR10%20For%20BOP%20survey%20March%20%20survey%20return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ystem%20of%20National%20Accounts\ANNUAL%20WORKSHEETS\ANNUAL\Real%20Estate%20&amp;%20Renting\Rental%20of%20Land%20Transport-7111\Renting%20of%20Cars-71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verseas%20Trades/Annual%20Foreign%20Trade%20Reports/2015/2015%20trade%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Sheet4 (2)"/>
      <sheetName val="Sheet4"/>
      <sheetName val="Sheet5"/>
      <sheetName val="Sheet3"/>
      <sheetName val="Sheet1 (2)"/>
      <sheetName val="Sheet7"/>
      <sheetName val="Sheet2"/>
      <sheetName val="Sheet1"/>
      <sheetName val="Sheet6"/>
      <sheetName val="Sheet11"/>
      <sheetName val="Millennium BCP Bank &amp; Trust"/>
      <sheetName val="BCP Finance Bank Limited"/>
      <sheetName val="World Fund Financial Services"/>
      <sheetName val="Wells Fargo Wealth Managment "/>
      <sheetName val="Venecredit Bank and Trust Ltd "/>
      <sheetName val="UBS Trustees Ltd"/>
      <sheetName val="Standard Chartered  Trust Ltd"/>
      <sheetName val="RBC Wealth Mgmt "/>
      <sheetName val="ScotiaBank "/>
      <sheetName val="Schroder Bank and Trust "/>
      <sheetName val="Royal Bank of Canada "/>
      <sheetName val="Rbs Coutts Ltd"/>
      <sheetName val="Queensgate  Bank and Trust Ltd "/>
      <sheetName val="National Building Society "/>
      <sheetName val="Morval Bank and Trust Ltd"/>
      <sheetName val="LGT Bank In Liechtenstein"/>
      <sheetName val="International Mgmt Services Ltd"/>
      <sheetName val="Givens Hall Bank amd Trust "/>
      <sheetName val="Genesis Trust &amp; Corporate "/>
      <sheetName val="Fideltiy Bank Cayman Ltd"/>
      <sheetName val="Eastwest Trust Company Ltd "/>
      <sheetName val="Delta Bank Ltd "/>
      <sheetName val="Close Bank Ltd"/>
      <sheetName val="Cayman National Mortgage Fund"/>
      <sheetName val="Cayman Instituational Bank "/>
      <sheetName val="Cayman National Bank "/>
      <sheetName val="Butterfield Bank"/>
      <sheetName val="Cash to Payday "/>
      <sheetName val="Citco Bank and Trust Ltd "/>
      <sheetName val="Caledonian Bank and Trust "/>
      <sheetName val="Altajir Bank "/>
      <sheetName val="Bessemer Trust Company Ltd"/>
      <sheetName val="Barclays Private Bank and Trust"/>
      <sheetName val="Bank Espirito Santo Ltd"/>
      <sheetName val="Baniff Cayman "/>
      <sheetName val="Alexandria Bancorp Ltd"/>
      <sheetName val="Unicorp Bank and Trust Ltd"/>
      <sheetName val="UBS Fund Services "/>
      <sheetName val="Bank Of China Grand Cayman "/>
      <sheetName val="Caixa Geral De Depositos S.A "/>
      <sheetName val="Bank Austria Cayman Islands Ltd"/>
      <sheetName val="Banco Bradesco SA"/>
      <sheetName val="Totals"/>
      <sheetName val="Compilation Notes"/>
      <sheetName val="BOP template"/>
      <sheetName val="dropdown codes BOP"/>
      <sheetName val="dropdown codes Cr-D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91">
          <cell r="H91">
            <v>0</v>
          </cell>
        </row>
      </sheetData>
      <sheetData sheetId="25"/>
      <sheetData sheetId="26"/>
      <sheetData sheetId="27"/>
      <sheetData sheetId="28"/>
      <sheetData sheetId="29"/>
      <sheetData sheetId="30"/>
      <sheetData sheetId="31"/>
      <sheetData sheetId="32"/>
      <sheetData sheetId="33"/>
      <sheetData sheetId="34">
        <row r="91">
          <cell r="H91">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General merchandise</v>
          </cell>
        </row>
        <row r="2">
          <cell r="A2" t="str">
            <v>Goods for processing</v>
          </cell>
        </row>
        <row r="3">
          <cell r="A3" t="str">
            <v>Repairs  on goods</v>
          </cell>
        </row>
        <row r="4">
          <cell r="A4" t="str">
            <v>Goods procured in seaports</v>
          </cell>
        </row>
        <row r="5">
          <cell r="A5" t="str">
            <v>Goods procured in airports</v>
          </cell>
        </row>
        <row r="6">
          <cell r="A6" t="str">
            <v>Nonmonetary gold</v>
          </cell>
        </row>
        <row r="7">
          <cell r="A7" t="str">
            <v>Freight sea transport services</v>
          </cell>
        </row>
        <row r="8">
          <cell r="A8" t="str">
            <v>Freight air transport services</v>
          </cell>
        </row>
        <row r="9">
          <cell r="A9" t="str">
            <v>Passenger sea transport services</v>
          </cell>
        </row>
        <row r="10">
          <cell r="A10" t="str">
            <v>Passenger air transport services</v>
          </cell>
        </row>
        <row r="11">
          <cell r="A11" t="str">
            <v>Sea transport related services</v>
          </cell>
        </row>
        <row r="12">
          <cell r="A12" t="str">
            <v>Air transport related services</v>
          </cell>
        </row>
        <row r="13">
          <cell r="A13" t="str">
            <v>Other mode of transport related services</v>
          </cell>
        </row>
        <row r="14">
          <cell r="A14" t="str">
            <v>Business travel</v>
          </cell>
        </row>
        <row r="15">
          <cell r="A15" t="str">
            <v>personal travel expenditure for health related purposes</v>
          </cell>
        </row>
        <row r="16">
          <cell r="A16" t="str">
            <v>Personal travel expenditure for education related purposes</v>
          </cell>
        </row>
        <row r="17">
          <cell r="A17" t="str">
            <v>Other personal travel</v>
          </cell>
        </row>
        <row r="18">
          <cell r="A18" t="str">
            <v>Postal and courier serices</v>
          </cell>
        </row>
        <row r="19">
          <cell r="A19" t="str">
            <v>Telecommunicaiton services</v>
          </cell>
        </row>
        <row r="20">
          <cell r="A20" t="str">
            <v>Services related to construction abroad</v>
          </cell>
        </row>
        <row r="21">
          <cell r="A21" t="str">
            <v>Services related to construction in national economy</v>
          </cell>
        </row>
        <row r="22">
          <cell r="A22" t="str">
            <v>Life insurance and pension funding</v>
          </cell>
        </row>
        <row r="23">
          <cell r="A23" t="str">
            <v>Life insurance and pension funding gross premuims</v>
          </cell>
        </row>
        <row r="24">
          <cell r="A24" t="str">
            <v>Life insurance and pension funding gross claims</v>
          </cell>
        </row>
        <row r="25">
          <cell r="A25" t="str">
            <v>Freight insurance</v>
          </cell>
        </row>
        <row r="26">
          <cell r="A26" t="str">
            <v>Freight insurance gross premuims</v>
          </cell>
        </row>
        <row r="27">
          <cell r="A27" t="str">
            <v>Freight insurance gross claims</v>
          </cell>
        </row>
        <row r="28">
          <cell r="A28" t="str">
            <v>Other direct insurance</v>
          </cell>
        </row>
        <row r="29">
          <cell r="A29" t="str">
            <v>Other direct insurance gross premuims</v>
          </cell>
        </row>
        <row r="30">
          <cell r="A30" t="str">
            <v>Other direct insurance gross claims</v>
          </cell>
        </row>
        <row r="31">
          <cell r="A31" t="str">
            <v>Reinsurance</v>
          </cell>
        </row>
        <row r="32">
          <cell r="A32" t="str">
            <v>Reinsurance gross premuims</v>
          </cell>
        </row>
        <row r="33">
          <cell r="A33" t="str">
            <v>Reinsurance gross claims</v>
          </cell>
        </row>
        <row r="34">
          <cell r="A34" t="str">
            <v>Auxiliary services related to insurance and reinsurance</v>
          </cell>
        </row>
        <row r="35">
          <cell r="A35" t="str">
            <v>Financial services</v>
          </cell>
        </row>
        <row r="36">
          <cell r="A36" t="str">
            <v>Computer and information services</v>
          </cell>
        </row>
        <row r="37">
          <cell r="A37" t="str">
            <v>Franchises and similar rights</v>
          </cell>
        </row>
        <row r="38">
          <cell r="A38" t="str">
            <v>Other royalties and license fees</v>
          </cell>
        </row>
        <row r="39">
          <cell r="A39" t="str">
            <v>Merchanting and other trade-related services</v>
          </cell>
        </row>
        <row r="40">
          <cell r="A40" t="str">
            <v>Operational leasing srvices (rental, other than financial leasing)</v>
          </cell>
        </row>
        <row r="41">
          <cell r="A41" t="str">
            <v>Legal services</v>
          </cell>
        </row>
        <row r="42">
          <cell r="A42" t="str">
            <v>Accounting, auditing, bookkeeping and taz consulting services</v>
          </cell>
        </row>
        <row r="43">
          <cell r="A43" t="str">
            <v>Business and management consultancy,public relations services</v>
          </cell>
        </row>
        <row r="44">
          <cell r="A44" t="str">
            <v>Advertising, market research and public opinion polling</v>
          </cell>
        </row>
        <row r="45">
          <cell r="A45" t="str">
            <v>Reseach and development</v>
          </cell>
        </row>
        <row r="46">
          <cell r="A46" t="str">
            <v>Arcitectural, engineering and other technical services</v>
          </cell>
        </row>
        <row r="47">
          <cell r="A47" t="str">
            <v>Other business, professional and technical services</v>
          </cell>
        </row>
        <row r="48">
          <cell r="A48" t="str">
            <v>Services between related enterprises n.i.e</v>
          </cell>
        </row>
        <row r="49">
          <cell r="A49" t="str">
            <v>Audio visual transactions</v>
          </cell>
        </row>
        <row r="50">
          <cell r="A50" t="str">
            <v>Education related services</v>
          </cell>
        </row>
        <row r="51">
          <cell r="A51" t="str">
            <v>Health related services</v>
          </cell>
        </row>
        <row r="52">
          <cell r="A52" t="str">
            <v>Other personal, cultural and recreational services</v>
          </cell>
        </row>
        <row r="53">
          <cell r="A53" t="str">
            <v>Embassies and consulates</v>
          </cell>
        </row>
        <row r="54">
          <cell r="A54" t="str">
            <v>Military units and agencies related services</v>
          </cell>
        </row>
        <row r="55">
          <cell r="A55" t="str">
            <v>Other government services, not included elsewhere</v>
          </cell>
        </row>
        <row r="56">
          <cell r="A56" t="str">
            <v>Compensation of employees</v>
          </cell>
        </row>
        <row r="57">
          <cell r="A57" t="str">
            <v>Direct investment Income: Dividends and distributed branch profits</v>
          </cell>
        </row>
        <row r="58">
          <cell r="A58" t="str">
            <v>Direct investment income: Reinvested earnings and undistributed branch profits</v>
          </cell>
        </row>
        <row r="59">
          <cell r="A59" t="str">
            <v>Direct investment income: Income on real estate</v>
          </cell>
        </row>
        <row r="60">
          <cell r="A60" t="str">
            <v>Direct inrestment income: Income on debt</v>
          </cell>
        </row>
        <row r="61">
          <cell r="A61" t="str">
            <v>Portfolio investment income: Income on equity (dividends)</v>
          </cell>
        </row>
        <row r="62">
          <cell r="A62" t="str">
            <v>Portfolio investment income: Income on debt- bonds nd notes</v>
          </cell>
        </row>
        <row r="63">
          <cell r="A63" t="str">
            <v>Portfolio investment income: Income on money market instruments</v>
          </cell>
        </row>
        <row r="64">
          <cell r="A64" t="str">
            <v xml:space="preserve">Other investment income: </v>
          </cell>
        </row>
      </sheetData>
      <sheetData sheetId="57">
        <row r="1">
          <cell r="A1" t="str">
            <v>Debit</v>
          </cell>
        </row>
        <row r="2">
          <cell r="A2" t="str">
            <v>Credit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G2009"/>
      <sheetName val="Duplicates"/>
      <sheetName val="Menu Options"/>
      <sheetName val="Defunct"/>
      <sheetName val="Misc."/>
      <sheetName val="List 4 Calendar"/>
      <sheetName val="18-1-08"/>
      <sheetName val="4-3-08"/>
      <sheetName val="Sheet2"/>
    </sheetNames>
    <sheetDataSet>
      <sheetData sheetId="0" refreshError="1"/>
      <sheetData sheetId="1" refreshError="1"/>
      <sheetData sheetId="2">
        <row r="4">
          <cell r="B4" t="str">
            <v>BODDEN TOWN</v>
          </cell>
          <cell r="G4" t="str">
            <v>Single establishment</v>
          </cell>
        </row>
        <row r="5">
          <cell r="B5" t="str">
            <v>CAYMAN BRAC</v>
          </cell>
          <cell r="G5" t="str">
            <v>Head office-Foreign</v>
          </cell>
        </row>
        <row r="6">
          <cell r="B6" t="str">
            <v>EAST END</v>
          </cell>
          <cell r="G6" t="str">
            <v>Head office-Local</v>
          </cell>
        </row>
        <row r="7">
          <cell r="B7" t="str">
            <v>GEORGE TOWN</v>
          </cell>
          <cell r="G7" t="str">
            <v>Branch-Foreign</v>
          </cell>
        </row>
        <row r="8">
          <cell r="B8" t="str">
            <v>LITTLE CAYMAN</v>
          </cell>
          <cell r="G8" t="str">
            <v>Branch-Local</v>
          </cell>
        </row>
        <row r="9">
          <cell r="B9" t="str">
            <v>NORTH SIDE</v>
          </cell>
          <cell r="G9" t="str">
            <v>Subsidiary-Foreign</v>
          </cell>
        </row>
        <row r="10">
          <cell r="B10" t="str">
            <v>WEST BAY</v>
          </cell>
          <cell r="G10" t="str">
            <v>Subsidiary-Local</v>
          </cell>
        </row>
        <row r="13">
          <cell r="G13" t="str">
            <v>Private enterprise</v>
          </cell>
        </row>
        <row r="14">
          <cell r="B14" t="str">
            <v>Incorporated</v>
          </cell>
          <cell r="G14" t="str">
            <v>Government enterprise</v>
          </cell>
        </row>
        <row r="15">
          <cell r="B15" t="str">
            <v>Joint Venture</v>
          </cell>
          <cell r="G15" t="str">
            <v>Non-profit organisation</v>
          </cell>
        </row>
        <row r="16">
          <cell r="B16" t="str">
            <v>Cooperative</v>
          </cell>
        </row>
        <row r="17">
          <cell r="B17" t="str">
            <v>Sole proprietor</v>
          </cell>
        </row>
        <row r="18">
          <cell r="B18" t="str">
            <v>Partnership</v>
          </cell>
          <cell r="G18" t="str">
            <v>Yes</v>
          </cell>
        </row>
        <row r="19">
          <cell r="B19" t="str">
            <v>Other</v>
          </cell>
          <cell r="G19" t="str">
            <v>No</v>
          </cell>
        </row>
        <row r="22">
          <cell r="B22">
            <v>1940</v>
          </cell>
          <cell r="G22" t="str">
            <v>Yes</v>
          </cell>
        </row>
        <row r="23">
          <cell r="B23">
            <v>1941</v>
          </cell>
          <cell r="G23" t="str">
            <v>No</v>
          </cell>
        </row>
        <row r="24">
          <cell r="B24">
            <v>1942</v>
          </cell>
        </row>
        <row r="25">
          <cell r="B25">
            <v>1943</v>
          </cell>
        </row>
        <row r="26">
          <cell r="B26">
            <v>1944</v>
          </cell>
          <cell r="G26" t="str">
            <v>Yes</v>
          </cell>
        </row>
        <row r="27">
          <cell r="B27">
            <v>1945</v>
          </cell>
          <cell r="G27" t="str">
            <v>No</v>
          </cell>
        </row>
        <row r="28">
          <cell r="B28">
            <v>1946</v>
          </cell>
        </row>
        <row r="29">
          <cell r="B29">
            <v>1947</v>
          </cell>
        </row>
        <row r="30">
          <cell r="B30">
            <v>1948</v>
          </cell>
          <cell r="G30" t="str">
            <v>Yes</v>
          </cell>
        </row>
        <row r="31">
          <cell r="B31">
            <v>1949</v>
          </cell>
          <cell r="G31" t="str">
            <v>No</v>
          </cell>
        </row>
        <row r="32">
          <cell r="B32">
            <v>1950</v>
          </cell>
        </row>
        <row r="33">
          <cell r="B33">
            <v>1951</v>
          </cell>
        </row>
        <row r="34">
          <cell r="B34">
            <v>1952</v>
          </cell>
          <cell r="G34" t="str">
            <v>Yes</v>
          </cell>
        </row>
        <row r="35">
          <cell r="B35">
            <v>1953</v>
          </cell>
          <cell r="G35" t="str">
            <v>No</v>
          </cell>
        </row>
        <row r="36">
          <cell r="B36">
            <v>1954</v>
          </cell>
        </row>
        <row r="37">
          <cell r="B37">
            <v>1955</v>
          </cell>
        </row>
        <row r="38">
          <cell r="B38">
            <v>1956</v>
          </cell>
          <cell r="G38" t="str">
            <v>Yes</v>
          </cell>
        </row>
        <row r="39">
          <cell r="B39">
            <v>1957</v>
          </cell>
          <cell r="G39" t="str">
            <v>No</v>
          </cell>
        </row>
        <row r="40">
          <cell r="B40">
            <v>1958</v>
          </cell>
        </row>
        <row r="41">
          <cell r="B41">
            <v>1959</v>
          </cell>
        </row>
        <row r="42">
          <cell r="B42">
            <v>1960</v>
          </cell>
        </row>
        <row r="43">
          <cell r="B43">
            <v>1961</v>
          </cell>
        </row>
        <row r="44">
          <cell r="B44">
            <v>1962</v>
          </cell>
        </row>
        <row r="45">
          <cell r="B45">
            <v>1963</v>
          </cell>
        </row>
        <row r="46">
          <cell r="B46">
            <v>1964</v>
          </cell>
        </row>
        <row r="47">
          <cell r="B47">
            <v>1965</v>
          </cell>
        </row>
        <row r="48">
          <cell r="B48">
            <v>1966</v>
          </cell>
        </row>
        <row r="49">
          <cell r="B49">
            <v>1967</v>
          </cell>
        </row>
        <row r="50">
          <cell r="B50">
            <v>1968</v>
          </cell>
        </row>
        <row r="51">
          <cell r="B51">
            <v>1969</v>
          </cell>
        </row>
        <row r="52">
          <cell r="B52">
            <v>1970</v>
          </cell>
        </row>
        <row r="53">
          <cell r="B53">
            <v>1971</v>
          </cell>
        </row>
        <row r="54">
          <cell r="B54">
            <v>1972</v>
          </cell>
        </row>
        <row r="55">
          <cell r="B55">
            <v>1973</v>
          </cell>
        </row>
        <row r="56">
          <cell r="B56">
            <v>1974</v>
          </cell>
        </row>
        <row r="57">
          <cell r="B57">
            <v>1975</v>
          </cell>
        </row>
        <row r="58">
          <cell r="B58">
            <v>1976</v>
          </cell>
        </row>
        <row r="59">
          <cell r="B59">
            <v>1977</v>
          </cell>
        </row>
        <row r="60">
          <cell r="B60">
            <v>1978</v>
          </cell>
        </row>
        <row r="61">
          <cell r="B61">
            <v>1979</v>
          </cell>
        </row>
        <row r="62">
          <cell r="B62">
            <v>1980</v>
          </cell>
        </row>
        <row r="63">
          <cell r="B63">
            <v>1981</v>
          </cell>
        </row>
        <row r="64">
          <cell r="B64">
            <v>1982</v>
          </cell>
        </row>
        <row r="65">
          <cell r="B65">
            <v>1983</v>
          </cell>
        </row>
        <row r="66">
          <cell r="B66">
            <v>1984</v>
          </cell>
        </row>
        <row r="67">
          <cell r="B67">
            <v>1985</v>
          </cell>
        </row>
        <row r="68">
          <cell r="B68">
            <v>1986</v>
          </cell>
        </row>
        <row r="69">
          <cell r="B69">
            <v>1987</v>
          </cell>
        </row>
        <row r="70">
          <cell r="B70">
            <v>1988</v>
          </cell>
        </row>
        <row r="71">
          <cell r="B71">
            <v>1989</v>
          </cell>
        </row>
        <row r="72">
          <cell r="B72">
            <v>1990</v>
          </cell>
        </row>
        <row r="73">
          <cell r="B73">
            <v>1991</v>
          </cell>
        </row>
        <row r="74">
          <cell r="B74">
            <v>1992</v>
          </cell>
        </row>
        <row r="75">
          <cell r="B75">
            <v>1993</v>
          </cell>
        </row>
        <row r="76">
          <cell r="B76">
            <v>1994</v>
          </cell>
        </row>
        <row r="77">
          <cell r="B77">
            <v>1995</v>
          </cell>
        </row>
        <row r="78">
          <cell r="B78">
            <v>1996</v>
          </cell>
        </row>
        <row r="79">
          <cell r="B79">
            <v>1997</v>
          </cell>
        </row>
        <row r="80">
          <cell r="B80">
            <v>1998</v>
          </cell>
        </row>
        <row r="81">
          <cell r="B81">
            <v>1999</v>
          </cell>
        </row>
        <row r="82">
          <cell r="B82">
            <v>2000</v>
          </cell>
        </row>
        <row r="83">
          <cell r="B83">
            <v>2001</v>
          </cell>
        </row>
        <row r="84">
          <cell r="B84">
            <v>2002</v>
          </cell>
        </row>
        <row r="85">
          <cell r="B85">
            <v>2003</v>
          </cell>
        </row>
        <row r="86">
          <cell r="B86">
            <v>2004</v>
          </cell>
        </row>
        <row r="87">
          <cell r="B87">
            <v>2005</v>
          </cell>
        </row>
        <row r="88">
          <cell r="B88">
            <v>2006</v>
          </cell>
        </row>
        <row r="89">
          <cell r="B89">
            <v>2007</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ecommunications"/>
      <sheetName val="BOP - telecommunications"/>
      <sheetName val="drop down menu"/>
      <sheetName val="dropdown codes Cr-Dr"/>
    </sheetNames>
    <sheetDataSet>
      <sheetData sheetId="0">
        <row r="9">
          <cell r="H9">
            <v>8329.8476021869337</v>
          </cell>
        </row>
      </sheetData>
      <sheetData sheetId="1" refreshError="1"/>
      <sheetData sheetId="2">
        <row r="1">
          <cell r="A1" t="str">
            <v>A. GOODS</v>
          </cell>
        </row>
        <row r="2">
          <cell r="A2" t="str">
            <v>1. General merchandise</v>
          </cell>
        </row>
        <row r="3">
          <cell r="A3" t="str">
            <v>2. Goods for processing</v>
          </cell>
        </row>
        <row r="4">
          <cell r="A4" t="str">
            <v>2.1 Processing abroad</v>
          </cell>
        </row>
        <row r="5">
          <cell r="A5" t="str">
            <v>2.2 Processing in the compiling economy</v>
          </cell>
        </row>
        <row r="6">
          <cell r="A6" t="str">
            <v>3. Repairs on goods</v>
          </cell>
        </row>
        <row r="7">
          <cell r="A7" t="str">
            <v>4. Goods procured in ports by carriers</v>
          </cell>
        </row>
        <row r="8">
          <cell r="A8" t="str">
            <v>4.1 goods procured in ports by carriers in sea port</v>
          </cell>
        </row>
        <row r="9">
          <cell r="A9" t="str">
            <v>4.2 goods procured in ports by carriers in Airports</v>
          </cell>
        </row>
        <row r="10">
          <cell r="A10" t="str">
            <v>4.3 goods procured in ports by carriers in other ports</v>
          </cell>
        </row>
        <row r="11">
          <cell r="A11" t="str">
            <v>5 Nonmnnetary gold</v>
          </cell>
        </row>
        <row r="12">
          <cell r="A12" t="str">
            <v>5.1 Held as a store of value</v>
          </cell>
        </row>
        <row r="13">
          <cell r="A13" t="str">
            <v>5.2 Other</v>
          </cell>
        </row>
        <row r="14">
          <cell r="A14" t="str">
            <v>B. SERVICES</v>
          </cell>
        </row>
        <row r="15">
          <cell r="A15" t="str">
            <v>1. Transportation</v>
          </cell>
        </row>
        <row r="16">
          <cell r="A16" t="str">
            <v>1.1 Sea transport</v>
          </cell>
        </row>
        <row r="17">
          <cell r="A17" t="str">
            <v>1.1.1 Passenger</v>
          </cell>
        </row>
        <row r="18">
          <cell r="A18" t="str">
            <v>1.1.2 Freight</v>
          </cell>
        </row>
        <row r="19">
          <cell r="A19" t="str">
            <v>1.1.3 Other</v>
          </cell>
        </row>
        <row r="20">
          <cell r="A20" t="str">
            <v>1.2 Air transport</v>
          </cell>
        </row>
        <row r="21">
          <cell r="A21" t="str">
            <v>1.2.1 Passenger</v>
          </cell>
        </row>
        <row r="22">
          <cell r="A22" t="str">
            <v>1.2.2 Freight</v>
          </cell>
        </row>
        <row r="23">
          <cell r="A23" t="str">
            <v>1.2.3 Other</v>
          </cell>
        </row>
        <row r="24">
          <cell r="A24" t="str">
            <v>1.9 Other supporting and auxilliary transport services</v>
          </cell>
        </row>
        <row r="25">
          <cell r="A25" t="str">
            <v>2. Travel</v>
          </cell>
        </row>
        <row r="26">
          <cell r="A26" t="str">
            <v>2.1 Business travel</v>
          </cell>
        </row>
        <row r="27">
          <cell r="A27" t="str">
            <v>2.2 Personal travel</v>
          </cell>
        </row>
        <row r="28">
          <cell r="A28" t="str">
            <v>2.2.1 Health related expenditure</v>
          </cell>
        </row>
        <row r="29">
          <cell r="A29" t="str">
            <v>2.2.2 Education related expenditure</v>
          </cell>
        </row>
        <row r="30">
          <cell r="A30" t="str">
            <v>2.2.3 Other</v>
          </cell>
        </row>
        <row r="31">
          <cell r="A31" t="str">
            <v>3. Communications services</v>
          </cell>
        </row>
        <row r="32">
          <cell r="A32" t="str">
            <v>3.1 Postal and courier services</v>
          </cell>
        </row>
        <row r="33">
          <cell r="A33" t="str">
            <v>3.2 Telecommuncation services</v>
          </cell>
        </row>
        <row r="34">
          <cell r="A34" t="str">
            <v>4. Construction services</v>
          </cell>
        </row>
        <row r="35">
          <cell r="A35" t="str">
            <v>4.1 Construction Abroad</v>
          </cell>
        </row>
        <row r="36">
          <cell r="A36" t="str">
            <v>4.2 Construction in compiling economy</v>
          </cell>
        </row>
        <row r="37">
          <cell r="A37" t="str">
            <v>5. Insurance services</v>
          </cell>
        </row>
        <row r="38">
          <cell r="A38" t="str">
            <v>5.1  Life insurance and pension funding</v>
          </cell>
        </row>
        <row r="39">
          <cell r="A39" t="str">
            <v>5.2 Freight insurance</v>
          </cell>
        </row>
        <row r="40">
          <cell r="A40" t="str">
            <v>5.3 Other Direct Insurance</v>
          </cell>
        </row>
        <row r="41">
          <cell r="A41" t="str">
            <v>5.4 Reinsuance</v>
          </cell>
        </row>
        <row r="42">
          <cell r="A42" t="str">
            <v>5.5 Auxillary services</v>
          </cell>
        </row>
        <row r="43">
          <cell r="A43" t="str">
            <v>6. Financial services</v>
          </cell>
        </row>
        <row r="44">
          <cell r="A44" t="str">
            <v>7. Computer and information services</v>
          </cell>
        </row>
        <row r="45">
          <cell r="A45" t="str">
            <v>8. Royalties and license fees</v>
          </cell>
        </row>
        <row r="46">
          <cell r="A46" t="str">
            <v>8.1 Franchise and similar fees</v>
          </cell>
        </row>
        <row r="47">
          <cell r="A47" t="str">
            <v>8.2 Other royalties and license fees</v>
          </cell>
        </row>
        <row r="48">
          <cell r="A48" t="str">
            <v>9. Other business services</v>
          </cell>
        </row>
        <row r="49">
          <cell r="A49" t="str">
            <v>9.1 Merchanting and other trade-related services</v>
          </cell>
        </row>
        <row r="50">
          <cell r="A50" t="str">
            <v>9.1.1 Merchanting</v>
          </cell>
        </row>
        <row r="51">
          <cell r="A51" t="str">
            <v>9.1.2 Other trade-related services</v>
          </cell>
        </row>
        <row r="52">
          <cell r="A52" t="str">
            <v>9.2 Operational leasing services</v>
          </cell>
        </row>
        <row r="53">
          <cell r="A53" t="str">
            <v>9.3 Miscellaneous business, professional, and technical services</v>
          </cell>
        </row>
        <row r="54">
          <cell r="A54" t="str">
            <v>9.3.1 Legal, accounting, management consulting and public relations</v>
          </cell>
        </row>
        <row r="55">
          <cell r="A55" t="str">
            <v>9.3.2 Advertising, market research and public opinon</v>
          </cell>
        </row>
        <row r="56">
          <cell r="A56" t="str">
            <v>9.3.3 Resarch and development</v>
          </cell>
        </row>
        <row r="57">
          <cell r="A57" t="str">
            <v>9.3.4 Architectural, engineering, and other technical services</v>
          </cell>
        </row>
        <row r="58">
          <cell r="A58" t="str">
            <v>9.3.5 Agricultural, mining and on-site processing</v>
          </cell>
        </row>
        <row r="59">
          <cell r="A59" t="str">
            <v>9.3.6 Other business services</v>
          </cell>
        </row>
        <row r="60">
          <cell r="A60" t="str">
            <v>9.3.7 Services between related enterprises n.i.e</v>
          </cell>
        </row>
        <row r="61">
          <cell r="A61" t="str">
            <v>10. Personal, cultural and recreational services</v>
          </cell>
        </row>
        <row r="62">
          <cell r="A62" t="str">
            <v>10.1 Audiovisual and related services</v>
          </cell>
        </row>
        <row r="63">
          <cell r="A63" t="str">
            <v>10.2 Other Cultural and recreational services</v>
          </cell>
        </row>
        <row r="64">
          <cell r="A64" t="str">
            <v>10.2.1 Education services</v>
          </cell>
        </row>
        <row r="65">
          <cell r="A65" t="str">
            <v>10.2.2 Health services</v>
          </cell>
        </row>
        <row r="66">
          <cell r="A66" t="str">
            <v xml:space="preserve">10.2.3 Other </v>
          </cell>
        </row>
        <row r="67">
          <cell r="A67" t="str">
            <v>11. Government services, n.i.e.</v>
          </cell>
        </row>
        <row r="68">
          <cell r="A68" t="str">
            <v>11.1 Embassies and consulates</v>
          </cell>
        </row>
        <row r="69">
          <cell r="A69" t="str">
            <v>11.2 Military units and agencies</v>
          </cell>
        </row>
        <row r="70">
          <cell r="A70" t="str">
            <v>11.3 Other government services</v>
          </cell>
        </row>
        <row r="71">
          <cell r="A71" t="str">
            <v>C. INCOME</v>
          </cell>
        </row>
        <row r="72">
          <cell r="A72" t="str">
            <v>1. Compensation of employees including border, seasonal, and other workers</v>
          </cell>
        </row>
        <row r="73">
          <cell r="A73" t="str">
            <v>2. Investment Income</v>
          </cell>
        </row>
        <row r="74">
          <cell r="A74" t="str">
            <v>2.1 Direct investment</v>
          </cell>
        </row>
        <row r="75">
          <cell r="A75" t="str">
            <v>2.1.1 Income on equity</v>
          </cell>
        </row>
        <row r="76">
          <cell r="A76" t="str">
            <v>2.2.1.1 Dividends and distributed branch profits</v>
          </cell>
        </row>
        <row r="77">
          <cell r="A77" t="str">
            <v>2.1.1.2 Reinvested earnings and undistributed branch profits</v>
          </cell>
        </row>
        <row r="78">
          <cell r="A78" t="str">
            <v>2.1.2 Income on debt(interest)</v>
          </cell>
        </row>
        <row r="79">
          <cell r="A79" t="str">
            <v>2.2 Portfolio investment</v>
          </cell>
        </row>
        <row r="80">
          <cell r="A80" t="str">
            <v>2.2.1 Income on equity(dividends)</v>
          </cell>
        </row>
        <row r="81">
          <cell r="A81" t="str">
            <v>2.2.1.1 Monetary authorities</v>
          </cell>
        </row>
        <row r="82">
          <cell r="A82" t="str">
            <v>2.2.1.2 General Govermnet</v>
          </cell>
        </row>
        <row r="83">
          <cell r="A83" t="str">
            <v>2.2.1.3 Banks</v>
          </cell>
        </row>
        <row r="84">
          <cell r="A84" t="str">
            <v>2.2.1.4 Other sectors</v>
          </cell>
        </row>
        <row r="85">
          <cell r="A85" t="str">
            <v>2.2.2 Income on debt(interest)</v>
          </cell>
        </row>
        <row r="86">
          <cell r="A86" t="str">
            <v>2.2.2.1 Bonds and notes</v>
          </cell>
        </row>
        <row r="87">
          <cell r="A87" t="str">
            <v>2.2.2.1.1 Monetary authorities</v>
          </cell>
        </row>
        <row r="88">
          <cell r="A88" t="str">
            <v>2.2.2.1.2 General Government</v>
          </cell>
        </row>
        <row r="89">
          <cell r="A89" t="str">
            <v>2.2.2.1.3 Banks</v>
          </cell>
        </row>
        <row r="90">
          <cell r="A90" t="str">
            <v>2.2.2.1.4 Other sectors</v>
          </cell>
        </row>
        <row r="91">
          <cell r="A91" t="str">
            <v>2.2.2.2 Money-market instruments</v>
          </cell>
        </row>
        <row r="92">
          <cell r="A92" t="str">
            <v>2.2.2.2.1 Monetary Authorities</v>
          </cell>
        </row>
        <row r="93">
          <cell r="A93" t="str">
            <v>2.2.2.2.2 General Government</v>
          </cell>
        </row>
        <row r="94">
          <cell r="A94" t="str">
            <v>2.2.2.2.3 Banks</v>
          </cell>
        </row>
        <row r="95">
          <cell r="A95" t="str">
            <v>2.2.2.2.4 Other sectors</v>
          </cell>
        </row>
        <row r="96">
          <cell r="A96" t="str">
            <v>2.3. Other investments</v>
          </cell>
        </row>
        <row r="97">
          <cell r="A97" t="str">
            <v>2.3.1 Monetary Authorities</v>
          </cell>
        </row>
        <row r="98">
          <cell r="A98" t="str">
            <v>2.3.2 General Government</v>
          </cell>
        </row>
        <row r="99">
          <cell r="A99" t="str">
            <v>2.3.3 Banks</v>
          </cell>
        </row>
        <row r="100">
          <cell r="A100" t="str">
            <v>2.3.4 Other sectors</v>
          </cell>
        </row>
        <row r="101">
          <cell r="A101" t="str">
            <v>D. CURRENT TRANSFERS</v>
          </cell>
        </row>
        <row r="102">
          <cell r="A102" t="str">
            <v>1. General Government</v>
          </cell>
        </row>
        <row r="103">
          <cell r="A103" t="str">
            <v>2. Other sectors</v>
          </cell>
        </row>
        <row r="104">
          <cell r="A104" t="str">
            <v>2.1 Workers remittances</v>
          </cell>
        </row>
        <row r="105">
          <cell r="A105" t="str">
            <v>2.2 Other transfers</v>
          </cell>
        </row>
        <row r="106">
          <cell r="A106" t="str">
            <v>CAPTIAL AND FINANCIAL ACCOUNT</v>
          </cell>
        </row>
        <row r="107">
          <cell r="A107" t="str">
            <v>E. CAPTIAL ACCOUNT</v>
          </cell>
        </row>
        <row r="108">
          <cell r="A108" t="str">
            <v>1. Capital transfers</v>
          </cell>
        </row>
        <row r="109">
          <cell r="A109" t="str">
            <v>1.1 General Government</v>
          </cell>
        </row>
        <row r="110">
          <cell r="A110" t="str">
            <v>1.1.1 Debt forgiveness</v>
          </cell>
        </row>
        <row r="111">
          <cell r="A111" t="str">
            <v>1.1.2 Other</v>
          </cell>
        </row>
        <row r="112">
          <cell r="A112" t="str">
            <v>1.2 Other sectors</v>
          </cell>
        </row>
        <row r="113">
          <cell r="A113" t="str">
            <v>1.2.1 Migrant's transfers</v>
          </cell>
        </row>
        <row r="114">
          <cell r="A114" t="str">
            <v>1.2.2 Debt forgiveness</v>
          </cell>
        </row>
        <row r="115">
          <cell r="A115" t="str">
            <v>1.2.3 Other</v>
          </cell>
        </row>
        <row r="116">
          <cell r="A116" t="str">
            <v>2. Acquisitons/disposal of non-produced nonfinancial assets</v>
          </cell>
        </row>
        <row r="117">
          <cell r="A117" t="str">
            <v>F. FINANCIAL ACCOUNT</v>
          </cell>
        </row>
        <row r="118">
          <cell r="A118" t="str">
            <v>1. Direct investment</v>
          </cell>
        </row>
        <row r="119">
          <cell r="A119" t="str">
            <v>1.1 Abroad (outwards)</v>
          </cell>
        </row>
        <row r="120">
          <cell r="A120" t="str">
            <v>1.1.1 Equity capital</v>
          </cell>
        </row>
        <row r="121">
          <cell r="A121" t="str">
            <v>1.1.1.1 Claims on affilliated enterprises</v>
          </cell>
        </row>
        <row r="122">
          <cell r="A122" t="str">
            <v>1.1.1.2 Liabilities to affiliated enterprises</v>
          </cell>
        </row>
        <row r="123">
          <cell r="A123" t="str">
            <v>1.1.2 Reinvested earinings</v>
          </cell>
        </row>
        <row r="124">
          <cell r="A124" t="str">
            <v>1.1.2.1 Claims</v>
          </cell>
        </row>
        <row r="125">
          <cell r="A125" t="str">
            <v>1.1.2.2 Liabilities</v>
          </cell>
        </row>
        <row r="126">
          <cell r="A126" t="str">
            <v>1.1.3 Other Capital</v>
          </cell>
        </row>
        <row r="127">
          <cell r="A127" t="str">
            <v>1.1.3.1 Claims on affilliated enterprises</v>
          </cell>
        </row>
        <row r="128">
          <cell r="A128" t="str">
            <v>1.1.3.2 Liabilities to affiliated enterprises</v>
          </cell>
        </row>
        <row r="129">
          <cell r="A129" t="str">
            <v>1.2 In reporting economy</v>
          </cell>
        </row>
        <row r="130">
          <cell r="A130" t="str">
            <v>1.2.1.1 Claims on direct investors</v>
          </cell>
        </row>
        <row r="131">
          <cell r="A131" t="str">
            <v>1.2.1.2 Liabilities to direct investors</v>
          </cell>
        </row>
        <row r="132">
          <cell r="A132" t="str">
            <v>1.2.2 Reinvested earnings</v>
          </cell>
        </row>
        <row r="133">
          <cell r="A133" t="str">
            <v>1.2.2.1 Claims</v>
          </cell>
        </row>
        <row r="134">
          <cell r="A134" t="str">
            <v>1.2.2.2 Liabilities</v>
          </cell>
        </row>
        <row r="135">
          <cell r="A135" t="str">
            <v>1.2.3 Other Capital</v>
          </cell>
        </row>
        <row r="136">
          <cell r="A136" t="str">
            <v>1.2.3.1 Claims on direct investors</v>
          </cell>
        </row>
        <row r="137">
          <cell r="A137" t="str">
            <v>1.2.3.2 Liabilities to direct investors</v>
          </cell>
        </row>
        <row r="138">
          <cell r="A138" t="str">
            <v>2. Portfolio investment</v>
          </cell>
        </row>
        <row r="139">
          <cell r="A139" t="str">
            <v>2.1 Assets</v>
          </cell>
        </row>
        <row r="140">
          <cell r="A140" t="str">
            <v>2.1.1 Equity securities</v>
          </cell>
        </row>
        <row r="141">
          <cell r="A141" t="str">
            <v>2.1.1.1 Monetary authorities</v>
          </cell>
        </row>
        <row r="142">
          <cell r="A142" t="str">
            <v>2.1.1.2 General Govermnet</v>
          </cell>
        </row>
        <row r="143">
          <cell r="A143" t="str">
            <v>2.1.1.3 Banks</v>
          </cell>
        </row>
        <row r="144">
          <cell r="A144" t="str">
            <v>2.1.1.4 Other sectors</v>
          </cell>
        </row>
        <row r="145">
          <cell r="A145" t="str">
            <v>2.1.2 Debt securities</v>
          </cell>
        </row>
        <row r="146">
          <cell r="A146" t="str">
            <v>2.1.2.1 Bonds and notes</v>
          </cell>
        </row>
        <row r="147">
          <cell r="A147" t="str">
            <v>2.1.2.1.1 Monetary authorities</v>
          </cell>
        </row>
        <row r="148">
          <cell r="A148" t="str">
            <v>2.1.2.1.2 General Govermnet</v>
          </cell>
        </row>
        <row r="149">
          <cell r="A149" t="str">
            <v>2.1.2.1.3 Banks</v>
          </cell>
        </row>
        <row r="150">
          <cell r="A150" t="str">
            <v>2.1.2.1.4 Other sectors</v>
          </cell>
        </row>
        <row r="151">
          <cell r="A151" t="str">
            <v>2.1.2.2 Money market instruments</v>
          </cell>
        </row>
        <row r="152">
          <cell r="A152" t="str">
            <v>2.1.2.2.1 Monetary authorities</v>
          </cell>
        </row>
        <row r="153">
          <cell r="A153" t="str">
            <v>2.1.2.2.2 General Govermnet</v>
          </cell>
        </row>
        <row r="154">
          <cell r="A154" t="str">
            <v>2.1.2.2.3 Banks</v>
          </cell>
        </row>
        <row r="155">
          <cell r="A155" t="str">
            <v>2.1.2.2.4 Other sectors</v>
          </cell>
        </row>
        <row r="156">
          <cell r="A156" t="str">
            <v>2.2 Liabilities</v>
          </cell>
        </row>
        <row r="157">
          <cell r="A157" t="str">
            <v>2.2.1 Equity securities</v>
          </cell>
        </row>
        <row r="158">
          <cell r="A158" t="str">
            <v>2.2.1.1 Banks</v>
          </cell>
        </row>
        <row r="159">
          <cell r="A159" t="str">
            <v>2.2.1.2 Other sectors</v>
          </cell>
        </row>
        <row r="160">
          <cell r="A160" t="str">
            <v>2.2.2 Debt securities</v>
          </cell>
        </row>
        <row r="161">
          <cell r="A161" t="str">
            <v>2.2.2.1 Bonds and notes</v>
          </cell>
        </row>
        <row r="162">
          <cell r="A162" t="str">
            <v>2.2.2.1.1 Monetary authorities</v>
          </cell>
        </row>
        <row r="163">
          <cell r="A163" t="str">
            <v>2.2.2.1.2 General Govermnet</v>
          </cell>
        </row>
        <row r="164">
          <cell r="A164" t="str">
            <v>2.2.2.1.3 Banks</v>
          </cell>
        </row>
        <row r="165">
          <cell r="A165" t="str">
            <v>2.2.2.1.4 Other sectors</v>
          </cell>
        </row>
        <row r="166">
          <cell r="A166" t="str">
            <v>2.2.2.2 Money market instruments</v>
          </cell>
        </row>
        <row r="167">
          <cell r="A167" t="str">
            <v>2.2.2.2.1 Monetary authorities</v>
          </cell>
        </row>
        <row r="168">
          <cell r="A168" t="str">
            <v>2.2.2.2.2 General Govermnet</v>
          </cell>
        </row>
        <row r="169">
          <cell r="A169" t="str">
            <v>2.2.2.2.3 Banks</v>
          </cell>
        </row>
        <row r="170">
          <cell r="A170" t="str">
            <v>2.2.2.2.4 Other sectors</v>
          </cell>
        </row>
        <row r="171">
          <cell r="A171" t="str">
            <v>3. Financial Derivatives</v>
          </cell>
        </row>
        <row r="172">
          <cell r="A172" t="str">
            <v>3.0.1 Monetary Authorites</v>
          </cell>
        </row>
        <row r="173">
          <cell r="A173" t="str">
            <v>3.0.2 General Government</v>
          </cell>
        </row>
        <row r="174">
          <cell r="A174" t="str">
            <v>3.0.3 Banks</v>
          </cell>
        </row>
        <row r="175">
          <cell r="A175" t="str">
            <v>3.0.4 Other sectors</v>
          </cell>
        </row>
        <row r="176">
          <cell r="A176" t="str">
            <v>4. Other investment</v>
          </cell>
        </row>
        <row r="177">
          <cell r="A177" t="str">
            <v>4.1 Assets</v>
          </cell>
        </row>
        <row r="178">
          <cell r="A178" t="str">
            <v>4.1.1 Trade Credits</v>
          </cell>
        </row>
        <row r="179">
          <cell r="A179" t="str">
            <v>4.1.1.1 General Govervnment</v>
          </cell>
        </row>
        <row r="180">
          <cell r="A180" t="str">
            <v>4.1.1.2 Other sectors</v>
          </cell>
        </row>
        <row r="181">
          <cell r="A181" t="str">
            <v>4.1.2 Loans</v>
          </cell>
        </row>
        <row r="182">
          <cell r="A182" t="str">
            <v>4.1.2.1 Monetary Authorites</v>
          </cell>
        </row>
        <row r="183">
          <cell r="A183" t="str">
            <v>4.1.2.2 General Government</v>
          </cell>
        </row>
        <row r="184">
          <cell r="A184" t="str">
            <v>4.1.2.3 Banks</v>
          </cell>
        </row>
        <row r="185">
          <cell r="A185" t="str">
            <v>4.1.2.4 Other sectors</v>
          </cell>
        </row>
        <row r="186">
          <cell r="A186" t="str">
            <v>4.1.3 Currency and deposits</v>
          </cell>
        </row>
        <row r="187">
          <cell r="A187" t="str">
            <v>4.1.3.1 Monetary Authorites</v>
          </cell>
        </row>
        <row r="188">
          <cell r="A188" t="str">
            <v>4.1.3.2 General Government</v>
          </cell>
        </row>
        <row r="189">
          <cell r="A189" t="str">
            <v>4.1.3.3 Banks</v>
          </cell>
        </row>
        <row r="190">
          <cell r="A190" t="str">
            <v>4.1.3.4 Other sectors</v>
          </cell>
        </row>
        <row r="191">
          <cell r="A191" t="str">
            <v>4.1.4 Other assets</v>
          </cell>
        </row>
        <row r="192">
          <cell r="A192" t="str">
            <v>4.1.4.1 Monetary Authorites</v>
          </cell>
        </row>
        <row r="193">
          <cell r="A193" t="str">
            <v>4.1.4.2 General Government</v>
          </cell>
        </row>
        <row r="194">
          <cell r="A194" t="str">
            <v>4.1.4.3 Banks</v>
          </cell>
        </row>
        <row r="195">
          <cell r="A195" t="str">
            <v>4.1.4.4 Other sectors</v>
          </cell>
        </row>
        <row r="196">
          <cell r="A196" t="str">
            <v>4.2 Liabilities</v>
          </cell>
        </row>
        <row r="197">
          <cell r="A197" t="str">
            <v>4.2.1 Trade Credits</v>
          </cell>
        </row>
        <row r="198">
          <cell r="A198" t="str">
            <v>4.2.1.1 General Govervnment</v>
          </cell>
        </row>
        <row r="199">
          <cell r="A199" t="str">
            <v>4.2.1.2 Other sectors</v>
          </cell>
        </row>
        <row r="200">
          <cell r="A200" t="str">
            <v>4.2.2 Loans</v>
          </cell>
        </row>
        <row r="201">
          <cell r="A201" t="str">
            <v>4.2.2.1 Monetary Authorites</v>
          </cell>
        </row>
        <row r="202">
          <cell r="A202" t="str">
            <v>4.2.2.2 General Government</v>
          </cell>
        </row>
        <row r="203">
          <cell r="A203" t="str">
            <v>4.2.2.3 Banks</v>
          </cell>
        </row>
        <row r="204">
          <cell r="A204" t="str">
            <v>4.2.2.4 Other sectors</v>
          </cell>
        </row>
        <row r="205">
          <cell r="A205" t="str">
            <v>4.2.3 Currency and deposits</v>
          </cell>
        </row>
        <row r="206">
          <cell r="A206" t="str">
            <v>4.2.3.1 Monetary Authorites</v>
          </cell>
        </row>
        <row r="207">
          <cell r="A207" t="str">
            <v>4.2.3.2 General Government</v>
          </cell>
        </row>
        <row r="208">
          <cell r="A208" t="str">
            <v>4.2.3.3 Banks</v>
          </cell>
        </row>
        <row r="209">
          <cell r="A209" t="str">
            <v>4.2.3.4 Other sectors</v>
          </cell>
        </row>
        <row r="210">
          <cell r="A210" t="str">
            <v>4.2.4 Other Liabilities</v>
          </cell>
        </row>
        <row r="211">
          <cell r="A211" t="str">
            <v>4.2.4.1 Monetary Authorites</v>
          </cell>
        </row>
        <row r="212">
          <cell r="A212" t="str">
            <v>4.2.4.2 General Government</v>
          </cell>
        </row>
        <row r="213">
          <cell r="A213" t="str">
            <v>4.2.4.3 Banks</v>
          </cell>
        </row>
        <row r="214">
          <cell r="A214" t="str">
            <v>4.2.4.4 Other sectors</v>
          </cell>
        </row>
        <row r="215">
          <cell r="A215" t="str">
            <v>5. Offical reserves assets</v>
          </cell>
        </row>
        <row r="216">
          <cell r="A216" t="str">
            <v>5.1 Monetary gold</v>
          </cell>
        </row>
        <row r="217">
          <cell r="A217" t="str">
            <v>5.4 Foreign exchange</v>
          </cell>
        </row>
        <row r="218">
          <cell r="A218" t="str">
            <v>5.4.1 Currency and deposits</v>
          </cell>
        </row>
        <row r="219">
          <cell r="A219" t="str">
            <v>5.4.1.1 With monetary authorities</v>
          </cell>
        </row>
        <row r="220">
          <cell r="A220" t="str">
            <v>5.4.1.2 With banks</v>
          </cell>
        </row>
        <row r="221">
          <cell r="A221" t="str">
            <v>5.4.2 Securities</v>
          </cell>
        </row>
        <row r="222">
          <cell r="A222" t="str">
            <v>5.4.2.1 Equities</v>
          </cell>
        </row>
        <row r="223">
          <cell r="A223" t="str">
            <v>5.4.2.2 Bonds and notes</v>
          </cell>
        </row>
        <row r="224">
          <cell r="A224" t="str">
            <v>5.4.2.3 Money market instruments</v>
          </cell>
        </row>
        <row r="225">
          <cell r="A225" t="str">
            <v>5.5 Financial derivatives, net</v>
          </cell>
        </row>
        <row r="226">
          <cell r="A226" t="str">
            <v>5.6 Other claims</v>
          </cell>
        </row>
      </sheetData>
      <sheetData sheetId="3">
        <row r="1">
          <cell r="A1" t="str">
            <v>Debit</v>
          </cell>
        </row>
        <row r="2">
          <cell r="A2" t="str">
            <v>Credit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rgeTown"/>
      <sheetName val="JohnCumber"/>
      <sheetName val="Savannah"/>
      <sheetName val="BoddenTown"/>
      <sheetName val="EastEnd"/>
      <sheetName val="NorthSide"/>
      <sheetName val="SpotBay"/>
      <sheetName val="Creek"/>
      <sheetName val="WestEnd"/>
      <sheetName val="RedBay"/>
      <sheetName val="Prospect"/>
      <sheetName val="CalSht"/>
      <sheetName val="DeflatorWkSht"/>
      <sheetName val="Index Estimation"/>
      <sheetName val="Constant Price Estimation"/>
      <sheetName val="E8Present"/>
    </sheetNames>
    <sheetDataSet>
      <sheetData sheetId="0"/>
      <sheetData sheetId="1"/>
      <sheetData sheetId="2"/>
      <sheetData sheetId="3"/>
      <sheetData sheetId="4"/>
      <sheetData sheetId="5"/>
      <sheetData sheetId="6"/>
      <sheetData sheetId="7"/>
      <sheetData sheetId="8"/>
      <sheetData sheetId="9"/>
      <sheetData sheetId="10">
        <row r="8">
          <cell r="D8" t="str">
            <v>Code</v>
          </cell>
          <cell r="E8" t="str">
            <v>Template</v>
          </cell>
          <cell r="F8">
            <v>2006</v>
          </cell>
          <cell r="G8">
            <v>2007</v>
          </cell>
        </row>
        <row r="9">
          <cell r="C9" t="str">
            <v>Revenue</v>
          </cell>
        </row>
        <row r="10">
          <cell r="C10" t="str">
            <v xml:space="preserve">42002 School Fees                                           </v>
          </cell>
          <cell r="D10" t="str">
            <v>tuition</v>
          </cell>
          <cell r="F10">
            <v>0</v>
          </cell>
          <cell r="G10">
            <v>70.334000000000003</v>
          </cell>
        </row>
        <row r="11">
          <cell r="C11" t="str">
            <v xml:space="preserve">42302 Rental of School Books                                </v>
          </cell>
          <cell r="D11" t="str">
            <v>othsales</v>
          </cell>
          <cell r="F11">
            <v>0</v>
          </cell>
          <cell r="G11">
            <v>23.8</v>
          </cell>
        </row>
        <row r="12">
          <cell r="C12" t="str">
            <v xml:space="preserve">42303 Rental - School Canteens                              </v>
          </cell>
          <cell r="D12" t="str">
            <v>rentinc</v>
          </cell>
          <cell r="F12">
            <v>20</v>
          </cell>
          <cell r="G12">
            <v>22</v>
          </cell>
        </row>
        <row r="13">
          <cell r="C13" t="str">
            <v xml:space="preserve">42404 Miscellaneous Receipts                                </v>
          </cell>
          <cell r="D13" t="str">
            <v>othsales</v>
          </cell>
          <cell r="F13">
            <v>0</v>
          </cell>
          <cell r="G13">
            <v>2</v>
          </cell>
        </row>
        <row r="14">
          <cell r="C14" t="str">
            <v xml:space="preserve">45002 Gain on Sale of Assets                                </v>
          </cell>
          <cell r="D14" t="str">
            <v>othinc</v>
          </cell>
          <cell r="F14">
            <v>0</v>
          </cell>
          <cell r="G14">
            <v>0</v>
          </cell>
        </row>
        <row r="15">
          <cell r="C15" t="str">
            <v xml:space="preserve">46001 Outputs Sold to EXCO                                  </v>
          </cell>
          <cell r="D15" t="str">
            <v>govgrant</v>
          </cell>
          <cell r="F15">
            <v>2302.6970000000001</v>
          </cell>
          <cell r="G15">
            <v>2636.28496</v>
          </cell>
        </row>
        <row r="17">
          <cell r="C17" t="str">
            <v>Total Revenue By Account</v>
          </cell>
          <cell r="E17">
            <v>0</v>
          </cell>
          <cell r="F17">
            <v>2322.6970000000001</v>
          </cell>
          <cell r="G17">
            <v>2754.41896</v>
          </cell>
        </row>
        <row r="19">
          <cell r="C19" t="str">
            <v>Expenses</v>
          </cell>
        </row>
        <row r="20">
          <cell r="C20" t="str">
            <v xml:space="preserve">50011 Basic Salary                                          </v>
          </cell>
          <cell r="D20" t="str">
            <v>wages</v>
          </cell>
          <cell r="F20">
            <v>969.48794999999996</v>
          </cell>
          <cell r="G20">
            <v>1177.8771999999999</v>
          </cell>
        </row>
        <row r="21">
          <cell r="C21" t="str">
            <v xml:space="preserve">50014 Leave                                                 </v>
          </cell>
          <cell r="D21" t="str">
            <v>wages</v>
          </cell>
          <cell r="F21">
            <v>5.2127100000000004</v>
          </cell>
          <cell r="G21">
            <v>0</v>
          </cell>
        </row>
        <row r="22">
          <cell r="C22" t="str">
            <v xml:space="preserve">50017 Wages                                                 </v>
          </cell>
          <cell r="D22" t="str">
            <v>wages</v>
          </cell>
          <cell r="F22">
            <v>84.434529999999995</v>
          </cell>
          <cell r="G22">
            <v>183.54787999999999</v>
          </cell>
        </row>
        <row r="23">
          <cell r="C23" t="str">
            <v xml:space="preserve">50018 Temporary Relief                                      </v>
          </cell>
          <cell r="D23" t="str">
            <v>wages</v>
          </cell>
          <cell r="F23">
            <v>0.82235999999999998</v>
          </cell>
          <cell r="G23">
            <v>1.2815999999999999</v>
          </cell>
        </row>
        <row r="24">
          <cell r="C24" t="str">
            <v xml:space="preserve">50020 Contracted Officers Supplement                        </v>
          </cell>
          <cell r="D24" t="str">
            <v>oli</v>
          </cell>
          <cell r="F24">
            <v>0</v>
          </cell>
          <cell r="G24">
            <v>0</v>
          </cell>
        </row>
        <row r="25">
          <cell r="C25" t="str">
            <v xml:space="preserve">50029 Acting  Allowance                                     </v>
          </cell>
          <cell r="D25" t="str">
            <v>wages</v>
          </cell>
          <cell r="F25">
            <v>1.494</v>
          </cell>
          <cell r="G25">
            <v>2.6634499999999997</v>
          </cell>
        </row>
        <row r="26">
          <cell r="C26" t="str">
            <v xml:space="preserve">50031 Duty Allowance                                        </v>
          </cell>
          <cell r="D26" t="str">
            <v>wages</v>
          </cell>
          <cell r="F26">
            <v>0.82877999999999996</v>
          </cell>
          <cell r="G26">
            <v>0</v>
          </cell>
        </row>
        <row r="27">
          <cell r="C27" t="str">
            <v xml:space="preserve">50052 Extra Curricular Activities                           </v>
          </cell>
          <cell r="D27" t="str">
            <v>input</v>
          </cell>
          <cell r="F27">
            <v>0</v>
          </cell>
          <cell r="G27">
            <v>1.5660000000000001</v>
          </cell>
        </row>
        <row r="28">
          <cell r="C28" t="str">
            <v xml:space="preserve">50056 Motor Car Upkeep                                      </v>
          </cell>
          <cell r="D28" t="str">
            <v>input</v>
          </cell>
          <cell r="F28">
            <v>1.25</v>
          </cell>
          <cell r="G28">
            <v>2.2119599999999999</v>
          </cell>
        </row>
        <row r="29">
          <cell r="C29" t="str">
            <v xml:space="preserve">50061 Optical/Dental Services                               </v>
          </cell>
          <cell r="D29" t="str">
            <v>oli</v>
          </cell>
          <cell r="F29">
            <v>0</v>
          </cell>
          <cell r="G29">
            <v>0</v>
          </cell>
        </row>
        <row r="30">
          <cell r="C30" t="str">
            <v xml:space="preserve">50068 Other Passages                                        </v>
          </cell>
          <cell r="D30" t="str">
            <v>transport</v>
          </cell>
          <cell r="F30">
            <v>0</v>
          </cell>
          <cell r="G30">
            <v>1.7639899999999999</v>
          </cell>
        </row>
        <row r="31">
          <cell r="C31" t="str">
            <v xml:space="preserve">50072 Employee Health Care Costs                            </v>
          </cell>
          <cell r="D31" t="str">
            <v>oli</v>
          </cell>
          <cell r="F31">
            <v>0</v>
          </cell>
          <cell r="G31">
            <v>0</v>
          </cell>
        </row>
        <row r="32">
          <cell r="C32" t="str">
            <v xml:space="preserve">50080 Government Pension Contribution                       </v>
          </cell>
          <cell r="D32" t="str">
            <v>oli</v>
          </cell>
          <cell r="F32">
            <v>62.157519999999998</v>
          </cell>
          <cell r="G32">
            <v>76.286090000000002</v>
          </cell>
        </row>
        <row r="33">
          <cell r="C33" t="str">
            <v xml:space="preserve">50082 Pension Contribution - PPE Employ                     </v>
          </cell>
          <cell r="D33" t="str">
            <v>wages</v>
          </cell>
          <cell r="F33">
            <v>57.138269999999999</v>
          </cell>
          <cell r="G33">
            <v>65.661869999999993</v>
          </cell>
        </row>
        <row r="34">
          <cell r="C34" t="str">
            <v xml:space="preserve">50083 Pension Contribution - Group                          </v>
          </cell>
          <cell r="D34" t="str">
            <v>wages</v>
          </cell>
          <cell r="F34">
            <v>5.0192500000000004</v>
          </cell>
          <cell r="G34">
            <v>10.624219999999999</v>
          </cell>
        </row>
        <row r="35">
          <cell r="C35" t="str">
            <v xml:space="preserve">50150 Movement in Annual Leave Provision                    </v>
          </cell>
          <cell r="D35" t="str">
            <v>wages</v>
          </cell>
          <cell r="F35">
            <v>0</v>
          </cell>
          <cell r="G35">
            <v>9.9598899999999997</v>
          </cell>
        </row>
        <row r="36">
          <cell r="C36" t="str">
            <v xml:space="preserve">50199 Personnel Costs Interdepartmental                     </v>
          </cell>
          <cell r="D36" t="str">
            <v>interdept</v>
          </cell>
          <cell r="F36">
            <v>0</v>
          </cell>
          <cell r="G36">
            <v>0</v>
          </cell>
        </row>
        <row r="37">
          <cell r="C37" t="str">
            <v xml:space="preserve">50205 Mileage Claims                                        </v>
          </cell>
          <cell r="D37" t="str">
            <v>input</v>
          </cell>
          <cell r="F37">
            <v>0</v>
          </cell>
          <cell r="G37">
            <v>0.1341</v>
          </cell>
        </row>
        <row r="38">
          <cell r="C38" t="str">
            <v xml:space="preserve">50208 Other Transport                                       </v>
          </cell>
          <cell r="D38" t="str">
            <v>transport</v>
          </cell>
          <cell r="F38">
            <v>0</v>
          </cell>
          <cell r="G38">
            <v>0.34</v>
          </cell>
        </row>
        <row r="39">
          <cell r="C39" t="str">
            <v xml:space="preserve">50224 Official Travel - Expense                             </v>
          </cell>
          <cell r="D39" t="str">
            <v>transport</v>
          </cell>
          <cell r="F39">
            <v>2.1826599999999998</v>
          </cell>
          <cell r="G39">
            <v>6.7747600000000006</v>
          </cell>
        </row>
        <row r="40">
          <cell r="C40" t="str">
            <v xml:space="preserve">50229 Training                                              </v>
          </cell>
          <cell r="D40" t="str">
            <v>input</v>
          </cell>
          <cell r="F40">
            <v>0</v>
          </cell>
          <cell r="G40">
            <v>0</v>
          </cell>
        </row>
        <row r="41">
          <cell r="C41" t="str">
            <v xml:space="preserve">50412 Hygiene/Sanitary Supplies                             </v>
          </cell>
          <cell r="D41" t="str">
            <v>input</v>
          </cell>
          <cell r="F41">
            <v>1.1450499999999999</v>
          </cell>
          <cell r="G41">
            <v>1.0438000000000001</v>
          </cell>
        </row>
        <row r="42">
          <cell r="C42" t="str">
            <v xml:space="preserve">50961 Vehicle Fuel and Oil                                  </v>
          </cell>
          <cell r="D42" t="str">
            <v>input</v>
          </cell>
          <cell r="F42">
            <v>2.17388</v>
          </cell>
          <cell r="G42">
            <v>2.1565300000000001</v>
          </cell>
        </row>
        <row r="43">
          <cell r="C43" t="str">
            <v xml:space="preserve">50964 Paper and Printing Consumables                        </v>
          </cell>
          <cell r="D43" t="str">
            <v>input</v>
          </cell>
          <cell r="F43">
            <v>3.7204899999999999</v>
          </cell>
          <cell r="G43">
            <v>-3.3500000000000002E-2</v>
          </cell>
        </row>
        <row r="44">
          <cell r="C44" t="str">
            <v xml:space="preserve">51001 Office Supplies - Consumables                         </v>
          </cell>
          <cell r="D44" t="str">
            <v>input</v>
          </cell>
          <cell r="F44">
            <v>1.3236400000000001</v>
          </cell>
          <cell r="G44">
            <v>5.0227500000000003</v>
          </cell>
        </row>
        <row r="45">
          <cell r="C45" t="str">
            <v xml:space="preserve">51051 Printing - Other                                      </v>
          </cell>
          <cell r="D45" t="str">
            <v>input</v>
          </cell>
          <cell r="F45">
            <v>0.13400000000000001</v>
          </cell>
          <cell r="G45">
            <v>0</v>
          </cell>
        </row>
        <row r="46">
          <cell r="C46" t="str">
            <v xml:space="preserve">51052 Publications, periodicals                             </v>
          </cell>
          <cell r="D46" t="str">
            <v>input</v>
          </cell>
          <cell r="F46">
            <v>0.26374999999999998</v>
          </cell>
          <cell r="G46">
            <v>0</v>
          </cell>
        </row>
        <row r="47">
          <cell r="C47" t="str">
            <v xml:space="preserve">51057 Educational  Supplies                                 </v>
          </cell>
          <cell r="D47" t="str">
            <v>input</v>
          </cell>
          <cell r="F47">
            <v>36.734679999999997</v>
          </cell>
          <cell r="G47">
            <v>43.840849999999996</v>
          </cell>
        </row>
        <row r="48">
          <cell r="C48" t="str">
            <v xml:space="preserve">51061 Insecticides                                          </v>
          </cell>
          <cell r="D48" t="str">
            <v>input</v>
          </cell>
          <cell r="F48">
            <v>0</v>
          </cell>
          <cell r="G48">
            <v>0.46394000000000002</v>
          </cell>
        </row>
        <row r="49">
          <cell r="C49" t="str">
            <v xml:space="preserve">51069 School Counselling                                    </v>
          </cell>
          <cell r="D49" t="str">
            <v>input</v>
          </cell>
          <cell r="F49">
            <v>0</v>
          </cell>
          <cell r="G49">
            <v>0</v>
          </cell>
        </row>
        <row r="50">
          <cell r="C50" t="str">
            <v xml:space="preserve">51070 Sports Equipment                                      </v>
          </cell>
          <cell r="D50" t="str">
            <v>input</v>
          </cell>
          <cell r="F50">
            <v>0.14499999999999999</v>
          </cell>
          <cell r="G50">
            <v>1.06325</v>
          </cell>
        </row>
        <row r="51">
          <cell r="C51" t="str">
            <v xml:space="preserve">51079 Miscellaneous Supplies                                </v>
          </cell>
          <cell r="D51" t="str">
            <v>input</v>
          </cell>
          <cell r="F51">
            <v>0.60996000000000006</v>
          </cell>
          <cell r="G51">
            <v>1.113</v>
          </cell>
        </row>
        <row r="52">
          <cell r="C52" t="str">
            <v xml:space="preserve">51086 Expensed (Attractive) Assets                          </v>
          </cell>
          <cell r="D52" t="str">
            <v>input</v>
          </cell>
          <cell r="F52">
            <v>0.3599</v>
          </cell>
          <cell r="G52">
            <v>1.43835</v>
          </cell>
        </row>
        <row r="53">
          <cell r="C53" t="str">
            <v xml:space="preserve">51405 Electricity                                           </v>
          </cell>
          <cell r="D53" t="str">
            <v>utilities</v>
          </cell>
          <cell r="F53">
            <v>213.53446</v>
          </cell>
          <cell r="G53">
            <v>234.56141</v>
          </cell>
        </row>
        <row r="54">
          <cell r="C54" t="str">
            <v xml:space="preserve">51415 Gas                                                   </v>
          </cell>
          <cell r="D54" t="str">
            <v>purchase</v>
          </cell>
          <cell r="F54">
            <v>0</v>
          </cell>
          <cell r="G54">
            <v>0</v>
          </cell>
        </row>
        <row r="55">
          <cell r="C55" t="str">
            <v xml:space="preserve">51420 Water                                                 </v>
          </cell>
          <cell r="D55" t="str">
            <v>utilities</v>
          </cell>
          <cell r="F55">
            <v>12.131740000000001</v>
          </cell>
          <cell r="G55">
            <v>7.3643299999999998</v>
          </cell>
        </row>
        <row r="56">
          <cell r="C56" t="str">
            <v xml:space="preserve">51430 Telephone Charges                                     </v>
          </cell>
          <cell r="D56" t="str">
            <v>input</v>
          </cell>
          <cell r="F56">
            <v>2.52121</v>
          </cell>
          <cell r="G56">
            <v>3.5150300000000003</v>
          </cell>
        </row>
        <row r="57">
          <cell r="C57" t="str">
            <v xml:space="preserve">51450 Facsimile Charges                                     </v>
          </cell>
          <cell r="D57" t="str">
            <v>input</v>
          </cell>
          <cell r="F57">
            <v>0.42513999999999996</v>
          </cell>
          <cell r="G57">
            <v>0.3649</v>
          </cell>
        </row>
        <row r="58">
          <cell r="C58" t="str">
            <v xml:space="preserve">51460 Data Communications Lines                             </v>
          </cell>
          <cell r="D58" t="str">
            <v>input</v>
          </cell>
          <cell r="F58">
            <v>3.3</v>
          </cell>
          <cell r="G58">
            <v>3.5075799999999999</v>
          </cell>
        </row>
        <row r="59">
          <cell r="C59" t="str">
            <v xml:space="preserve">54227 Bank Charges                                          </v>
          </cell>
          <cell r="D59" t="str">
            <v>finance</v>
          </cell>
          <cell r="F59">
            <v>2.0250000000000001E-2</v>
          </cell>
          <cell r="G59">
            <v>2.0250000000000001E-2</v>
          </cell>
        </row>
        <row r="60">
          <cell r="C60" t="str">
            <v xml:space="preserve">54251 Examination Expenses                                  </v>
          </cell>
          <cell r="D60" t="str">
            <v>input</v>
          </cell>
          <cell r="F60">
            <v>0</v>
          </cell>
          <cell r="G60">
            <v>0</v>
          </cell>
        </row>
        <row r="61">
          <cell r="C61" t="str">
            <v xml:space="preserve">54256 Professional Fees                                     </v>
          </cell>
          <cell r="D61" t="str">
            <v>input</v>
          </cell>
          <cell r="F61">
            <v>0.44900000000000001</v>
          </cell>
          <cell r="G61">
            <v>0</v>
          </cell>
        </row>
        <row r="62">
          <cell r="C62" t="str">
            <v xml:space="preserve">54300 Freight and Shipping                                  </v>
          </cell>
          <cell r="D62" t="str">
            <v>input</v>
          </cell>
          <cell r="F62">
            <v>6.8507499999999997</v>
          </cell>
          <cell r="G62">
            <v>3.11266</v>
          </cell>
        </row>
        <row r="63">
          <cell r="C63" t="str">
            <v xml:space="preserve">54301 Capital Projects                                      </v>
          </cell>
          <cell r="D63" t="str">
            <v>capital</v>
          </cell>
          <cell r="F63">
            <v>0</v>
          </cell>
          <cell r="G63">
            <v>0</v>
          </cell>
        </row>
        <row r="64">
          <cell r="C64" t="str">
            <v xml:space="preserve">54302 Hospitality                                           </v>
          </cell>
          <cell r="D64" t="str">
            <v>input</v>
          </cell>
          <cell r="F64">
            <v>0</v>
          </cell>
          <cell r="G64">
            <v>1.5649999999999999</v>
          </cell>
        </row>
        <row r="65">
          <cell r="C65" t="str">
            <v xml:space="preserve">54306 Janitorial Services                                   </v>
          </cell>
          <cell r="D65" t="str">
            <v>input</v>
          </cell>
          <cell r="F65">
            <v>49.2</v>
          </cell>
          <cell r="G65">
            <v>58.92</v>
          </cell>
        </row>
        <row r="66">
          <cell r="C66" t="str">
            <v xml:space="preserve">54312 Maintenance - Playing Fields                          </v>
          </cell>
          <cell r="D66" t="str">
            <v>input</v>
          </cell>
          <cell r="F66">
            <v>1.64056</v>
          </cell>
          <cell r="G66">
            <v>8.0723699999999994</v>
          </cell>
        </row>
        <row r="67">
          <cell r="C67" t="str">
            <v xml:space="preserve">54323 Maintenance - School Buildings                        </v>
          </cell>
          <cell r="D67" t="str">
            <v>construct</v>
          </cell>
          <cell r="F67">
            <v>30.140720000000002</v>
          </cell>
          <cell r="G67">
            <v>22.741569999999999</v>
          </cell>
        </row>
        <row r="68">
          <cell r="C68" t="str">
            <v xml:space="preserve">54324 Maintenance - Other Equipment                         </v>
          </cell>
          <cell r="D68" t="str">
            <v>input</v>
          </cell>
          <cell r="F68">
            <v>7.3483999999999998</v>
          </cell>
          <cell r="G68">
            <v>10.76488</v>
          </cell>
        </row>
        <row r="69">
          <cell r="C69" t="str">
            <v xml:space="preserve">54330 Maintenance - Playing Fields                          </v>
          </cell>
          <cell r="D69" t="str">
            <v>input</v>
          </cell>
          <cell r="F69">
            <v>0</v>
          </cell>
          <cell r="G69">
            <v>0</v>
          </cell>
        </row>
        <row r="70">
          <cell r="C70" t="str">
            <v xml:space="preserve">54334 Maintenance - Vehicles and Equipment                  </v>
          </cell>
          <cell r="D70" t="str">
            <v>input</v>
          </cell>
          <cell r="F70">
            <v>1.6779600000000001</v>
          </cell>
          <cell r="G70">
            <v>1.56081</v>
          </cell>
        </row>
        <row r="71">
          <cell r="C71" t="str">
            <v xml:space="preserve">54351 Computer Software Maintenance                         </v>
          </cell>
          <cell r="D71" t="str">
            <v>input</v>
          </cell>
          <cell r="F71">
            <v>0</v>
          </cell>
          <cell r="G71">
            <v>0</v>
          </cell>
        </row>
        <row r="72">
          <cell r="C72" t="str">
            <v xml:space="preserve">54352 Software Licensing Fees                               </v>
          </cell>
          <cell r="D72" t="str">
            <v>input</v>
          </cell>
          <cell r="F72">
            <v>0</v>
          </cell>
          <cell r="G72">
            <v>2.1105</v>
          </cell>
        </row>
        <row r="73">
          <cell r="C73" t="str">
            <v xml:space="preserve">54361 Computer Hardware Maintenance                         </v>
          </cell>
          <cell r="D73" t="str">
            <v>input</v>
          </cell>
          <cell r="F73">
            <v>1.20878</v>
          </cell>
          <cell r="G73">
            <v>2.1735100000000003</v>
          </cell>
        </row>
        <row r="74">
          <cell r="C74" t="str">
            <v xml:space="preserve">54403 Security Services                                     </v>
          </cell>
          <cell r="D74" t="str">
            <v>input</v>
          </cell>
          <cell r="F74">
            <v>35.555</v>
          </cell>
          <cell r="G74">
            <v>33.436999999999998</v>
          </cell>
        </row>
        <row r="75">
          <cell r="C75" t="str">
            <v xml:space="preserve">54405 Transportation                                        </v>
          </cell>
          <cell r="D75" t="str">
            <v>transport</v>
          </cell>
          <cell r="F75">
            <v>1.4079999999999999</v>
          </cell>
          <cell r="G75">
            <v>0.13</v>
          </cell>
        </row>
        <row r="76">
          <cell r="C76" t="str">
            <v xml:space="preserve">54428 Miscellaneous                                         </v>
          </cell>
          <cell r="D76" t="str">
            <v>input</v>
          </cell>
          <cell r="F76">
            <v>0</v>
          </cell>
          <cell r="G76">
            <v>-6.6000000000000003E-2</v>
          </cell>
        </row>
        <row r="77">
          <cell r="C77" t="str">
            <v xml:space="preserve">54433 Overseas Postage                                      </v>
          </cell>
          <cell r="D77" t="str">
            <v>input</v>
          </cell>
          <cell r="F77">
            <v>0</v>
          </cell>
          <cell r="G77">
            <v>0</v>
          </cell>
        </row>
        <row r="78">
          <cell r="C78" t="str">
            <v xml:space="preserve">54456 Garbage Collection Fees                               </v>
          </cell>
          <cell r="D78" t="str">
            <v>input</v>
          </cell>
          <cell r="F78">
            <v>0</v>
          </cell>
          <cell r="G78">
            <v>1.778</v>
          </cell>
        </row>
        <row r="79">
          <cell r="C79" t="str">
            <v xml:space="preserve">54457 Vehicle Licensing / Inspection                        </v>
          </cell>
          <cell r="D79" t="str">
            <v>input</v>
          </cell>
          <cell r="F79">
            <v>0.41499999999999998</v>
          </cell>
          <cell r="G79">
            <v>0</v>
          </cell>
        </row>
        <row r="80">
          <cell r="C80" t="str">
            <v xml:space="preserve">54715 Annual School Sports                                  </v>
          </cell>
          <cell r="D80" t="str">
            <v>input</v>
          </cell>
          <cell r="F80">
            <v>1.6268</v>
          </cell>
          <cell r="G80">
            <v>1.9767000000000001</v>
          </cell>
        </row>
        <row r="81">
          <cell r="C81" t="str">
            <v xml:space="preserve">55030 School Improvement                                    </v>
          </cell>
          <cell r="D81" t="str">
            <v>input</v>
          </cell>
          <cell r="F81">
            <v>0</v>
          </cell>
          <cell r="G81">
            <v>0.46350000000000002</v>
          </cell>
        </row>
        <row r="82">
          <cell r="C82" t="str">
            <v xml:space="preserve">55035 Special Education                                     </v>
          </cell>
          <cell r="D82" t="str">
            <v>input</v>
          </cell>
          <cell r="F82">
            <v>0</v>
          </cell>
          <cell r="G82">
            <v>0</v>
          </cell>
        </row>
        <row r="83">
          <cell r="C83" t="str">
            <v xml:space="preserve">55065 Training of Teachers                                  </v>
          </cell>
          <cell r="D83" t="str">
            <v>input</v>
          </cell>
          <cell r="F83">
            <v>0</v>
          </cell>
          <cell r="G83">
            <v>0.3982</v>
          </cell>
        </row>
        <row r="84">
          <cell r="C84" t="str">
            <v xml:space="preserve">57149 Other &amp; Maintenance Interdepartmental                 </v>
          </cell>
          <cell r="D84" t="str">
            <v>interdept</v>
          </cell>
          <cell r="F84">
            <v>84.075800000000001</v>
          </cell>
          <cell r="G84">
            <v>80.728160000000003</v>
          </cell>
        </row>
        <row r="85">
          <cell r="C85" t="str">
            <v xml:space="preserve">57151 Audio-Visual                                          </v>
          </cell>
          <cell r="D85" t="str">
            <v>input</v>
          </cell>
          <cell r="F85">
            <v>0.71239999999999992</v>
          </cell>
          <cell r="G85">
            <v>0</v>
          </cell>
        </row>
        <row r="86">
          <cell r="C86" t="str">
            <v xml:space="preserve">57157 School Library                                        </v>
          </cell>
          <cell r="D86" t="str">
            <v>input</v>
          </cell>
          <cell r="F86">
            <v>0.26599</v>
          </cell>
          <cell r="G86">
            <v>0</v>
          </cell>
        </row>
        <row r="87">
          <cell r="C87" t="str">
            <v xml:space="preserve">57161 Miscellaneous                                         </v>
          </cell>
          <cell r="D87" t="str">
            <v>input</v>
          </cell>
          <cell r="F87">
            <v>0</v>
          </cell>
          <cell r="G87">
            <v>0</v>
          </cell>
        </row>
        <row r="88">
          <cell r="C88" t="str">
            <v xml:space="preserve">57165 Extra-Curricular Supplies                             </v>
          </cell>
          <cell r="D88" t="str">
            <v>input</v>
          </cell>
          <cell r="F88">
            <v>0</v>
          </cell>
          <cell r="G88">
            <v>4.7122000000000002</v>
          </cell>
        </row>
        <row r="89">
          <cell r="C89" t="str">
            <v xml:space="preserve">57277 Insurance - Buildings                                 </v>
          </cell>
          <cell r="D89" t="str">
            <v>finance</v>
          </cell>
          <cell r="F89">
            <v>158.00142000000002</v>
          </cell>
          <cell r="G89">
            <v>158.61873</v>
          </cell>
        </row>
        <row r="90">
          <cell r="C90" t="str">
            <v xml:space="preserve">57278 Insurance - Liabilities                               </v>
          </cell>
          <cell r="D90" t="str">
            <v>finance</v>
          </cell>
          <cell r="F90">
            <v>3.0049200000000003</v>
          </cell>
          <cell r="G90">
            <v>4.3397700000000006</v>
          </cell>
        </row>
        <row r="91">
          <cell r="C91" t="str">
            <v xml:space="preserve">57281 Insurance - Vehicles                                  </v>
          </cell>
          <cell r="D91" t="str">
            <v>finance</v>
          </cell>
          <cell r="F91">
            <v>0</v>
          </cell>
          <cell r="G91">
            <v>0</v>
          </cell>
        </row>
        <row r="92">
          <cell r="C92" t="str">
            <v xml:space="preserve">57286 Insurance - Health                                    </v>
          </cell>
          <cell r="D92" t="str">
            <v>oli</v>
          </cell>
          <cell r="F92">
            <v>91.936000000000007</v>
          </cell>
          <cell r="G92">
            <v>180.35599999999999</v>
          </cell>
        </row>
        <row r="93">
          <cell r="C93" t="str">
            <v>60001 Depreciation - Building</v>
          </cell>
          <cell r="D93" t="str">
            <v>dep</v>
          </cell>
          <cell r="F93">
            <v>206.48031</v>
          </cell>
          <cell r="G93">
            <v>206.48033000000001</v>
          </cell>
        </row>
        <row r="94">
          <cell r="C94" t="str">
            <v>60005 Depreciation - Vehicle</v>
          </cell>
          <cell r="D94" t="str">
            <v>dep</v>
          </cell>
          <cell r="F94">
            <v>8.01</v>
          </cell>
          <cell r="G94">
            <v>8.01</v>
          </cell>
        </row>
        <row r="95">
          <cell r="C95" t="str">
            <v>60008 Depreciation - Furniture</v>
          </cell>
          <cell r="D95" t="str">
            <v>dep</v>
          </cell>
          <cell r="E95">
            <v>0</v>
          </cell>
          <cell r="F95">
            <v>9.3917900000000003</v>
          </cell>
          <cell r="G95">
            <v>9.4296399999999991</v>
          </cell>
        </row>
      </sheetData>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Mail"/>
      <sheetName val="List"/>
      <sheetName val="To Deliver"/>
      <sheetName val="BREG2009"/>
      <sheetName val="F2"/>
      <sheetName val="F3"/>
      <sheetName val="F4"/>
      <sheetName val="F5"/>
      <sheetName val="F6"/>
      <sheetName val="F7"/>
      <sheetName val="F8"/>
      <sheetName val="F9"/>
      <sheetName val="F10"/>
      <sheetName val="F11"/>
      <sheetName val="F12"/>
      <sheetName val="F13(DOMESTIC)"/>
      <sheetName val="F13(Pension Plans)"/>
      <sheetName val="F13 (fOREIGN)"/>
      <sheetName val="F14"/>
      <sheetName val="F15"/>
      <sheetName val="F16"/>
      <sheetName val="F17"/>
      <sheetName val="F18"/>
      <sheetName val="F19"/>
      <sheetName val="F20"/>
      <sheetName val="F21"/>
      <sheetName val="Gov"/>
      <sheetName val="Foreign Consulates"/>
      <sheetName val="Sheet1"/>
      <sheetName val="Sheet2"/>
      <sheetName val="Sheet3"/>
      <sheetName val="F13"/>
    </sheetNames>
    <sheetDataSet>
      <sheetData sheetId="0"/>
      <sheetData sheetId="1">
        <row r="2">
          <cell r="A2" t="str">
            <v xml:space="preserve">A &amp; A Car Imports </v>
          </cell>
        </row>
      </sheetData>
      <sheetData sheetId="2">
        <row r="2">
          <cell r="A2" t="str">
            <v xml:space="preserve">A &amp; A Car Imports </v>
          </cell>
        </row>
      </sheetData>
      <sheetData sheetId="3">
        <row r="2">
          <cell r="A2" t="str">
            <v xml:space="preserve">A &amp; A Car Imports </v>
          </cell>
        </row>
      </sheetData>
      <sheetData sheetId="4"/>
      <sheetData sheetId="5"/>
      <sheetData sheetId="6"/>
      <sheetData sheetId="7"/>
      <sheetData sheetId="8"/>
      <sheetData sheetId="9"/>
      <sheetData sheetId="10"/>
      <sheetData sheetId="11"/>
      <sheetData sheetId="12"/>
      <sheetData sheetId="13"/>
      <sheetData sheetId="14"/>
      <sheetData sheetId="15">
        <row r="1">
          <cell r="A1" t="str">
            <v>Fully Completed</v>
          </cell>
        </row>
      </sheetData>
      <sheetData sheetId="16"/>
      <sheetData sheetId="17"/>
      <sheetData sheetId="18"/>
      <sheetData sheetId="19"/>
      <sheetData sheetId="20"/>
      <sheetData sheetId="21"/>
      <sheetData sheetId="22"/>
      <sheetData sheetId="23"/>
      <sheetData sheetId="24"/>
      <sheetData sheetId="25">
        <row r="1">
          <cell r="A1" t="str">
            <v>Fully Completed</v>
          </cell>
        </row>
      </sheetData>
      <sheetData sheetId="26"/>
      <sheetData sheetId="27">
        <row r="1">
          <cell r="A1" t="str">
            <v>Fully Completed</v>
          </cell>
        </row>
      </sheetData>
      <sheetData sheetId="28"/>
      <sheetData sheetId="29">
        <row r="1">
          <cell r="A1" t="str">
            <v>Fully Completed</v>
          </cell>
        </row>
        <row r="2">
          <cell r="A2" t="str">
            <v>Partially Completed</v>
          </cell>
        </row>
        <row r="3">
          <cell r="A3" t="str">
            <v>Defunct</v>
          </cell>
        </row>
        <row r="4">
          <cell r="A4" t="str">
            <v>No BOP transactions</v>
          </cell>
        </row>
        <row r="5">
          <cell r="A5" t="str">
            <v>Refusal</v>
          </cell>
        </row>
        <row r="6">
          <cell r="A6" t="str">
            <v>Excempt Company</v>
          </cell>
        </row>
        <row r="7">
          <cell r="A7" t="str">
            <v>Duplicate</v>
          </cell>
        </row>
        <row r="8">
          <cell r="A8" t="str">
            <v>No Returns</v>
          </cell>
        </row>
      </sheetData>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B"/>
      <sheetName val="Coconut"/>
      <sheetName val="GTLeasing"/>
      <sheetName val="Island"/>
      <sheetName val="Slader"/>
      <sheetName val="Universe"/>
      <sheetName val="CalSht"/>
      <sheetName val="Index Estimation"/>
      <sheetName val="Constant Price Estimation"/>
      <sheetName val="E8Present"/>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ES"/>
      <sheetName val="Table 1.1"/>
      <sheetName val="Table 1.2"/>
      <sheetName val="Table 2.1"/>
      <sheetName val="Table 2.2 Imports by Country"/>
      <sheetName val="Top Ten Countries"/>
      <sheetName val="Table 2.9 SITC by Country"/>
      <sheetName val="Table 2.3"/>
      <sheetName val="Table 2.4 Imports by SITC Sect"/>
      <sheetName val="Table 2.5 Imports By SITC Divis"/>
      <sheetName val="Table 2.6 Imports by SITC Class"/>
      <sheetName val="Broad Economic Category 2.7"/>
      <sheetName val="BEC 3"/>
      <sheetName val="Trade Class Table"/>
      <sheetName val="Table 2.8"/>
      <sheetName val="Table 2.8 (2)"/>
      <sheetName val="Table 3.1 Exports"/>
      <sheetName val="Links to charts"/>
      <sheetName val="Chart 1"/>
      <sheetName val="Chart 2 "/>
    </sheetNames>
    <sheetDataSet>
      <sheetData sheetId="0"/>
      <sheetData sheetId="1"/>
      <sheetData sheetId="2"/>
      <sheetData sheetId="3"/>
      <sheetData sheetId="4"/>
      <sheetData sheetId="5"/>
      <sheetData sheetId="6"/>
      <sheetData sheetId="7"/>
      <sheetData sheetId="8">
        <row r="12">
          <cell r="L12">
            <v>166312.80852000002</v>
          </cell>
        </row>
        <row r="15">
          <cell r="L15">
            <v>30307.49965097896</v>
          </cell>
        </row>
        <row r="18">
          <cell r="L18">
            <v>12454.049370000001</v>
          </cell>
        </row>
        <row r="21">
          <cell r="L21">
            <v>99681.128376161505</v>
          </cell>
        </row>
        <row r="24">
          <cell r="L24">
            <v>1545.4767200000001</v>
          </cell>
        </row>
        <row r="27">
          <cell r="L27">
            <v>39282.800979999993</v>
          </cell>
        </row>
        <row r="30">
          <cell r="L30">
            <v>90668.964830000012</v>
          </cell>
        </row>
        <row r="33">
          <cell r="L33">
            <v>147136.72433000003</v>
          </cell>
        </row>
        <row r="36">
          <cell r="L36">
            <v>114173.86784000001</v>
          </cell>
        </row>
        <row r="39">
          <cell r="L39">
            <v>61392.693725454556</v>
          </cell>
        </row>
      </sheetData>
      <sheetData sheetId="9"/>
      <sheetData sheetId="10"/>
      <sheetData sheetId="11"/>
      <sheetData sheetId="12"/>
      <sheetData sheetId="13"/>
      <sheetData sheetId="14"/>
      <sheetData sheetId="15"/>
      <sheetData sheetId="16">
        <row r="43">
          <cell r="L43">
            <v>16946.754010622484</v>
          </cell>
        </row>
      </sheetData>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5.bin"/><Relationship Id="rId5" Type="http://schemas.openxmlformats.org/officeDocument/2006/relationships/image" Target="../media/image4.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57"/>
  <sheetViews>
    <sheetView tabSelected="1" topLeftCell="A4" zoomScaleNormal="100" zoomScaleSheetLayoutView="96" workbookViewId="0">
      <selection activeCell="J6" sqref="J6"/>
    </sheetView>
  </sheetViews>
  <sheetFormatPr defaultRowHeight="15"/>
  <cols>
    <col min="1" max="1" width="9.140625" style="1"/>
    <col min="2" max="2" width="8.85546875" style="2" customWidth="1"/>
    <col min="3" max="3" width="35.7109375" style="1" customWidth="1"/>
    <col min="4" max="4" width="12.140625" style="1" customWidth="1"/>
    <col min="5" max="5" width="11.7109375" style="1" customWidth="1"/>
    <col min="6" max="6" width="12.85546875" style="1" customWidth="1"/>
    <col min="7" max="7" width="13.28515625" style="1" customWidth="1"/>
    <col min="8" max="8" width="12.5703125" style="1" customWidth="1"/>
    <col min="9" max="9" width="11.140625" style="1" customWidth="1"/>
    <col min="10" max="11" width="11.85546875" style="1" customWidth="1"/>
    <col min="12" max="12" width="11.7109375" style="1" customWidth="1"/>
    <col min="13" max="13" width="13.140625" style="1" customWidth="1"/>
    <col min="14" max="14" width="13.42578125" style="1" customWidth="1"/>
    <col min="15" max="17" width="12.28515625" style="1" customWidth="1"/>
    <col min="18" max="18" width="11.28515625" style="1" customWidth="1"/>
    <col min="19" max="20" width="12.28515625" style="1" customWidth="1"/>
    <col min="21" max="21" width="11.28515625" style="1" customWidth="1"/>
    <col min="22" max="29" width="9.140625" style="1" customWidth="1"/>
    <col min="30" max="248" width="9.140625" style="1"/>
    <col min="249" max="249" width="7.42578125" style="1" customWidth="1"/>
    <col min="250" max="250" width="35.7109375" style="1" customWidth="1"/>
    <col min="251" max="265" width="8.5703125" style="1" customWidth="1"/>
    <col min="266" max="504" width="9.140625" style="1"/>
    <col min="505" max="505" width="7.42578125" style="1" customWidth="1"/>
    <col min="506" max="506" width="35.7109375" style="1" customWidth="1"/>
    <col min="507" max="521" width="8.5703125" style="1" customWidth="1"/>
    <col min="522" max="760" width="9.140625" style="1"/>
    <col min="761" max="761" width="7.42578125" style="1" customWidth="1"/>
    <col min="762" max="762" width="35.7109375" style="1" customWidth="1"/>
    <col min="763" max="777" width="8.5703125" style="1" customWidth="1"/>
    <col min="778" max="1016" width="9.140625" style="1"/>
    <col min="1017" max="1017" width="7.42578125" style="1" customWidth="1"/>
    <col min="1018" max="1018" width="35.7109375" style="1" customWidth="1"/>
    <col min="1019" max="1033" width="8.5703125" style="1" customWidth="1"/>
    <col min="1034" max="1272" width="9.140625" style="1"/>
    <col min="1273" max="1273" width="7.42578125" style="1" customWidth="1"/>
    <col min="1274" max="1274" width="35.7109375" style="1" customWidth="1"/>
    <col min="1275" max="1289" width="8.5703125" style="1" customWidth="1"/>
    <col min="1290" max="1528" width="9.140625" style="1"/>
    <col min="1529" max="1529" width="7.42578125" style="1" customWidth="1"/>
    <col min="1530" max="1530" width="35.7109375" style="1" customWidth="1"/>
    <col min="1531" max="1545" width="8.5703125" style="1" customWidth="1"/>
    <col min="1546" max="1784" width="9.140625" style="1"/>
    <col min="1785" max="1785" width="7.42578125" style="1" customWidth="1"/>
    <col min="1786" max="1786" width="35.7109375" style="1" customWidth="1"/>
    <col min="1787" max="1801" width="8.5703125" style="1" customWidth="1"/>
    <col min="1802" max="2040" width="9.140625" style="1"/>
    <col min="2041" max="2041" width="7.42578125" style="1" customWidth="1"/>
    <col min="2042" max="2042" width="35.7109375" style="1" customWidth="1"/>
    <col min="2043" max="2057" width="8.5703125" style="1" customWidth="1"/>
    <col min="2058" max="2296" width="9.140625" style="1"/>
    <col min="2297" max="2297" width="7.42578125" style="1" customWidth="1"/>
    <col min="2298" max="2298" width="35.7109375" style="1" customWidth="1"/>
    <col min="2299" max="2313" width="8.5703125" style="1" customWidth="1"/>
    <col min="2314" max="2552" width="9.140625" style="1"/>
    <col min="2553" max="2553" width="7.42578125" style="1" customWidth="1"/>
    <col min="2554" max="2554" width="35.7109375" style="1" customWidth="1"/>
    <col min="2555" max="2569" width="8.5703125" style="1" customWidth="1"/>
    <col min="2570" max="2808" width="9.140625" style="1"/>
    <col min="2809" max="2809" width="7.42578125" style="1" customWidth="1"/>
    <col min="2810" max="2810" width="35.7109375" style="1" customWidth="1"/>
    <col min="2811" max="2825" width="8.5703125" style="1" customWidth="1"/>
    <col min="2826" max="3064" width="9.140625" style="1"/>
    <col min="3065" max="3065" width="7.42578125" style="1" customWidth="1"/>
    <col min="3066" max="3066" width="35.7109375" style="1" customWidth="1"/>
    <col min="3067" max="3081" width="8.5703125" style="1" customWidth="1"/>
    <col min="3082" max="3320" width="9.140625" style="1"/>
    <col min="3321" max="3321" width="7.42578125" style="1" customWidth="1"/>
    <col min="3322" max="3322" width="35.7109375" style="1" customWidth="1"/>
    <col min="3323" max="3337" width="8.5703125" style="1" customWidth="1"/>
    <col min="3338" max="3576" width="9.140625" style="1"/>
    <col min="3577" max="3577" width="7.42578125" style="1" customWidth="1"/>
    <col min="3578" max="3578" width="35.7109375" style="1" customWidth="1"/>
    <col min="3579" max="3593" width="8.5703125" style="1" customWidth="1"/>
    <col min="3594" max="3832" width="9.140625" style="1"/>
    <col min="3833" max="3833" width="7.42578125" style="1" customWidth="1"/>
    <col min="3834" max="3834" width="35.7109375" style="1" customWidth="1"/>
    <col min="3835" max="3849" width="8.5703125" style="1" customWidth="1"/>
    <col min="3850" max="4088" width="9.140625" style="1"/>
    <col min="4089" max="4089" width="7.42578125" style="1" customWidth="1"/>
    <col min="4090" max="4090" width="35.7109375" style="1" customWidth="1"/>
    <col min="4091" max="4105" width="8.5703125" style="1" customWidth="1"/>
    <col min="4106" max="4344" width="9.140625" style="1"/>
    <col min="4345" max="4345" width="7.42578125" style="1" customWidth="1"/>
    <col min="4346" max="4346" width="35.7109375" style="1" customWidth="1"/>
    <col min="4347" max="4361" width="8.5703125" style="1" customWidth="1"/>
    <col min="4362" max="4600" width="9.140625" style="1"/>
    <col min="4601" max="4601" width="7.42578125" style="1" customWidth="1"/>
    <col min="4602" max="4602" width="35.7109375" style="1" customWidth="1"/>
    <col min="4603" max="4617" width="8.5703125" style="1" customWidth="1"/>
    <col min="4618" max="4856" width="9.140625" style="1"/>
    <col min="4857" max="4857" width="7.42578125" style="1" customWidth="1"/>
    <col min="4858" max="4858" width="35.7109375" style="1" customWidth="1"/>
    <col min="4859" max="4873" width="8.5703125" style="1" customWidth="1"/>
    <col min="4874" max="5112" width="9.140625" style="1"/>
    <col min="5113" max="5113" width="7.42578125" style="1" customWidth="1"/>
    <col min="5114" max="5114" width="35.7109375" style="1" customWidth="1"/>
    <col min="5115" max="5129" width="8.5703125" style="1" customWidth="1"/>
    <col min="5130" max="5368" width="9.140625" style="1"/>
    <col min="5369" max="5369" width="7.42578125" style="1" customWidth="1"/>
    <col min="5370" max="5370" width="35.7109375" style="1" customWidth="1"/>
    <col min="5371" max="5385" width="8.5703125" style="1" customWidth="1"/>
    <col min="5386" max="5624" width="9.140625" style="1"/>
    <col min="5625" max="5625" width="7.42578125" style="1" customWidth="1"/>
    <col min="5626" max="5626" width="35.7109375" style="1" customWidth="1"/>
    <col min="5627" max="5641" width="8.5703125" style="1" customWidth="1"/>
    <col min="5642" max="5880" width="9.140625" style="1"/>
    <col min="5881" max="5881" width="7.42578125" style="1" customWidth="1"/>
    <col min="5882" max="5882" width="35.7109375" style="1" customWidth="1"/>
    <col min="5883" max="5897" width="8.5703125" style="1" customWidth="1"/>
    <col min="5898" max="6136" width="9.140625" style="1"/>
    <col min="6137" max="6137" width="7.42578125" style="1" customWidth="1"/>
    <col min="6138" max="6138" width="35.7109375" style="1" customWidth="1"/>
    <col min="6139" max="6153" width="8.5703125" style="1" customWidth="1"/>
    <col min="6154" max="6392" width="9.140625" style="1"/>
    <col min="6393" max="6393" width="7.42578125" style="1" customWidth="1"/>
    <col min="6394" max="6394" width="35.7109375" style="1" customWidth="1"/>
    <col min="6395" max="6409" width="8.5703125" style="1" customWidth="1"/>
    <col min="6410" max="6648" width="9.140625" style="1"/>
    <col min="6649" max="6649" width="7.42578125" style="1" customWidth="1"/>
    <col min="6650" max="6650" width="35.7109375" style="1" customWidth="1"/>
    <col min="6651" max="6665" width="8.5703125" style="1" customWidth="1"/>
    <col min="6666" max="6904" width="9.140625" style="1"/>
    <col min="6905" max="6905" width="7.42578125" style="1" customWidth="1"/>
    <col min="6906" max="6906" width="35.7109375" style="1" customWidth="1"/>
    <col min="6907" max="6921" width="8.5703125" style="1" customWidth="1"/>
    <col min="6922" max="7160" width="9.140625" style="1"/>
    <col min="7161" max="7161" width="7.42578125" style="1" customWidth="1"/>
    <col min="7162" max="7162" width="35.7109375" style="1" customWidth="1"/>
    <col min="7163" max="7177" width="8.5703125" style="1" customWidth="1"/>
    <col min="7178" max="7416" width="9.140625" style="1"/>
    <col min="7417" max="7417" width="7.42578125" style="1" customWidth="1"/>
    <col min="7418" max="7418" width="35.7109375" style="1" customWidth="1"/>
    <col min="7419" max="7433" width="8.5703125" style="1" customWidth="1"/>
    <col min="7434" max="7672" width="9.140625" style="1"/>
    <col min="7673" max="7673" width="7.42578125" style="1" customWidth="1"/>
    <col min="7674" max="7674" width="35.7109375" style="1" customWidth="1"/>
    <col min="7675" max="7689" width="8.5703125" style="1" customWidth="1"/>
    <col min="7690" max="7928" width="9.140625" style="1"/>
    <col min="7929" max="7929" width="7.42578125" style="1" customWidth="1"/>
    <col min="7930" max="7930" width="35.7109375" style="1" customWidth="1"/>
    <col min="7931" max="7945" width="8.5703125" style="1" customWidth="1"/>
    <col min="7946" max="8184" width="9.140625" style="1"/>
    <col min="8185" max="8185" width="7.42578125" style="1" customWidth="1"/>
    <col min="8186" max="8186" width="35.7109375" style="1" customWidth="1"/>
    <col min="8187" max="8201" width="8.5703125" style="1" customWidth="1"/>
    <col min="8202" max="8440" width="9.140625" style="1"/>
    <col min="8441" max="8441" width="7.42578125" style="1" customWidth="1"/>
    <col min="8442" max="8442" width="35.7109375" style="1" customWidth="1"/>
    <col min="8443" max="8457" width="8.5703125" style="1" customWidth="1"/>
    <col min="8458" max="8696" width="9.140625" style="1"/>
    <col min="8697" max="8697" width="7.42578125" style="1" customWidth="1"/>
    <col min="8698" max="8698" width="35.7109375" style="1" customWidth="1"/>
    <col min="8699" max="8713" width="8.5703125" style="1" customWidth="1"/>
    <col min="8714" max="8952" width="9.140625" style="1"/>
    <col min="8953" max="8953" width="7.42578125" style="1" customWidth="1"/>
    <col min="8954" max="8954" width="35.7109375" style="1" customWidth="1"/>
    <col min="8955" max="8969" width="8.5703125" style="1" customWidth="1"/>
    <col min="8970" max="9208" width="9.140625" style="1"/>
    <col min="9209" max="9209" width="7.42578125" style="1" customWidth="1"/>
    <col min="9210" max="9210" width="35.7109375" style="1" customWidth="1"/>
    <col min="9211" max="9225" width="8.5703125" style="1" customWidth="1"/>
    <col min="9226" max="9464" width="9.140625" style="1"/>
    <col min="9465" max="9465" width="7.42578125" style="1" customWidth="1"/>
    <col min="9466" max="9466" width="35.7109375" style="1" customWidth="1"/>
    <col min="9467" max="9481" width="8.5703125" style="1" customWidth="1"/>
    <col min="9482" max="9720" width="9.140625" style="1"/>
    <col min="9721" max="9721" width="7.42578125" style="1" customWidth="1"/>
    <col min="9722" max="9722" width="35.7109375" style="1" customWidth="1"/>
    <col min="9723" max="9737" width="8.5703125" style="1" customWidth="1"/>
    <col min="9738" max="9976" width="9.140625" style="1"/>
    <col min="9977" max="9977" width="7.42578125" style="1" customWidth="1"/>
    <col min="9978" max="9978" width="35.7109375" style="1" customWidth="1"/>
    <col min="9979" max="9993" width="8.5703125" style="1" customWidth="1"/>
    <col min="9994" max="10232" width="9.140625" style="1"/>
    <col min="10233" max="10233" width="7.42578125" style="1" customWidth="1"/>
    <col min="10234" max="10234" width="35.7109375" style="1" customWidth="1"/>
    <col min="10235" max="10249" width="8.5703125" style="1" customWidth="1"/>
    <col min="10250" max="10488" width="9.140625" style="1"/>
    <col min="10489" max="10489" width="7.42578125" style="1" customWidth="1"/>
    <col min="10490" max="10490" width="35.7109375" style="1" customWidth="1"/>
    <col min="10491" max="10505" width="8.5703125" style="1" customWidth="1"/>
    <col min="10506" max="10744" width="9.140625" style="1"/>
    <col min="10745" max="10745" width="7.42578125" style="1" customWidth="1"/>
    <col min="10746" max="10746" width="35.7109375" style="1" customWidth="1"/>
    <col min="10747" max="10761" width="8.5703125" style="1" customWidth="1"/>
    <col min="10762" max="11000" width="9.140625" style="1"/>
    <col min="11001" max="11001" width="7.42578125" style="1" customWidth="1"/>
    <col min="11002" max="11002" width="35.7109375" style="1" customWidth="1"/>
    <col min="11003" max="11017" width="8.5703125" style="1" customWidth="1"/>
    <col min="11018" max="11256" width="9.140625" style="1"/>
    <col min="11257" max="11257" width="7.42578125" style="1" customWidth="1"/>
    <col min="11258" max="11258" width="35.7109375" style="1" customWidth="1"/>
    <col min="11259" max="11273" width="8.5703125" style="1" customWidth="1"/>
    <col min="11274" max="11512" width="9.140625" style="1"/>
    <col min="11513" max="11513" width="7.42578125" style="1" customWidth="1"/>
    <col min="11514" max="11514" width="35.7109375" style="1" customWidth="1"/>
    <col min="11515" max="11529" width="8.5703125" style="1" customWidth="1"/>
    <col min="11530" max="11768" width="9.140625" style="1"/>
    <col min="11769" max="11769" width="7.42578125" style="1" customWidth="1"/>
    <col min="11770" max="11770" width="35.7109375" style="1" customWidth="1"/>
    <col min="11771" max="11785" width="8.5703125" style="1" customWidth="1"/>
    <col min="11786" max="12024" width="9.140625" style="1"/>
    <col min="12025" max="12025" width="7.42578125" style="1" customWidth="1"/>
    <col min="12026" max="12026" width="35.7109375" style="1" customWidth="1"/>
    <col min="12027" max="12041" width="8.5703125" style="1" customWidth="1"/>
    <col min="12042" max="12280" width="9.140625" style="1"/>
    <col min="12281" max="12281" width="7.42578125" style="1" customWidth="1"/>
    <col min="12282" max="12282" width="35.7109375" style="1" customWidth="1"/>
    <col min="12283" max="12297" width="8.5703125" style="1" customWidth="1"/>
    <col min="12298" max="12536" width="9.140625" style="1"/>
    <col min="12537" max="12537" width="7.42578125" style="1" customWidth="1"/>
    <col min="12538" max="12538" width="35.7109375" style="1" customWidth="1"/>
    <col min="12539" max="12553" width="8.5703125" style="1" customWidth="1"/>
    <col min="12554" max="12792" width="9.140625" style="1"/>
    <col min="12793" max="12793" width="7.42578125" style="1" customWidth="1"/>
    <col min="12794" max="12794" width="35.7109375" style="1" customWidth="1"/>
    <col min="12795" max="12809" width="8.5703125" style="1" customWidth="1"/>
    <col min="12810" max="13048" width="9.140625" style="1"/>
    <col min="13049" max="13049" width="7.42578125" style="1" customWidth="1"/>
    <col min="13050" max="13050" width="35.7109375" style="1" customWidth="1"/>
    <col min="13051" max="13065" width="8.5703125" style="1" customWidth="1"/>
    <col min="13066" max="13304" width="9.140625" style="1"/>
    <col min="13305" max="13305" width="7.42578125" style="1" customWidth="1"/>
    <col min="13306" max="13306" width="35.7109375" style="1" customWidth="1"/>
    <col min="13307" max="13321" width="8.5703125" style="1" customWidth="1"/>
    <col min="13322" max="13560" width="9.140625" style="1"/>
    <col min="13561" max="13561" width="7.42578125" style="1" customWidth="1"/>
    <col min="13562" max="13562" width="35.7109375" style="1" customWidth="1"/>
    <col min="13563" max="13577" width="8.5703125" style="1" customWidth="1"/>
    <col min="13578" max="13816" width="9.140625" style="1"/>
    <col min="13817" max="13817" width="7.42578125" style="1" customWidth="1"/>
    <col min="13818" max="13818" width="35.7109375" style="1" customWidth="1"/>
    <col min="13819" max="13833" width="8.5703125" style="1" customWidth="1"/>
    <col min="13834" max="14072" width="9.140625" style="1"/>
    <col min="14073" max="14073" width="7.42578125" style="1" customWidth="1"/>
    <col min="14074" max="14074" width="35.7109375" style="1" customWidth="1"/>
    <col min="14075" max="14089" width="8.5703125" style="1" customWidth="1"/>
    <col min="14090" max="14328" width="9.140625" style="1"/>
    <col min="14329" max="14329" width="7.42578125" style="1" customWidth="1"/>
    <col min="14330" max="14330" width="35.7109375" style="1" customWidth="1"/>
    <col min="14331" max="14345" width="8.5703125" style="1" customWidth="1"/>
    <col min="14346" max="14584" width="9.140625" style="1"/>
    <col min="14585" max="14585" width="7.42578125" style="1" customWidth="1"/>
    <col min="14586" max="14586" width="35.7109375" style="1" customWidth="1"/>
    <col min="14587" max="14601" width="8.5703125" style="1" customWidth="1"/>
    <col min="14602" max="14840" width="9.140625" style="1"/>
    <col min="14841" max="14841" width="7.42578125" style="1" customWidth="1"/>
    <col min="14842" max="14842" width="35.7109375" style="1" customWidth="1"/>
    <col min="14843" max="14857" width="8.5703125" style="1" customWidth="1"/>
    <col min="14858" max="15096" width="9.140625" style="1"/>
    <col min="15097" max="15097" width="7.42578125" style="1" customWidth="1"/>
    <col min="15098" max="15098" width="35.7109375" style="1" customWidth="1"/>
    <col min="15099" max="15113" width="8.5703125" style="1" customWidth="1"/>
    <col min="15114" max="15352" width="9.140625" style="1"/>
    <col min="15353" max="15353" width="7.42578125" style="1" customWidth="1"/>
    <col min="15354" max="15354" width="35.7109375" style="1" customWidth="1"/>
    <col min="15355" max="15369" width="8.5703125" style="1" customWidth="1"/>
    <col min="15370" max="15608" width="9.140625" style="1"/>
    <col min="15609" max="15609" width="7.42578125" style="1" customWidth="1"/>
    <col min="15610" max="15610" width="35.7109375" style="1" customWidth="1"/>
    <col min="15611" max="15625" width="8.5703125" style="1" customWidth="1"/>
    <col min="15626" max="15864" width="9.140625" style="1"/>
    <col min="15865" max="15865" width="7.42578125" style="1" customWidth="1"/>
    <col min="15866" max="15866" width="35.7109375" style="1" customWidth="1"/>
    <col min="15867" max="15881" width="8.5703125" style="1" customWidth="1"/>
    <col min="15882" max="16120" width="9.140625" style="1"/>
    <col min="16121" max="16121" width="7.42578125" style="1" customWidth="1"/>
    <col min="16122" max="16122" width="35.7109375" style="1" customWidth="1"/>
    <col min="16123" max="16137" width="8.5703125" style="1" customWidth="1"/>
    <col min="16138" max="16384" width="9.140625" style="1"/>
  </cols>
  <sheetData>
    <row r="3" spans="2:23">
      <c r="L3" s="48" t="s">
        <v>141</v>
      </c>
    </row>
    <row r="6" spans="2:23">
      <c r="C6" s="2"/>
      <c r="D6" s="2"/>
      <c r="E6" s="2"/>
      <c r="F6" s="2"/>
      <c r="G6" s="2"/>
      <c r="H6" s="2"/>
      <c r="I6" s="2"/>
      <c r="J6" s="2"/>
      <c r="K6" s="2"/>
      <c r="L6" s="2"/>
      <c r="N6" s="68" t="s">
        <v>222</v>
      </c>
      <c r="O6" s="68"/>
      <c r="P6" s="68"/>
      <c r="Q6" s="68"/>
      <c r="R6" s="68"/>
      <c r="S6" s="68"/>
      <c r="T6" s="68"/>
      <c r="U6" s="68"/>
      <c r="V6" s="68"/>
      <c r="W6" s="68"/>
    </row>
    <row r="7" spans="2:23">
      <c r="C7" s="2"/>
      <c r="D7" s="2"/>
      <c r="E7" s="2"/>
      <c r="F7" s="2"/>
      <c r="G7" s="2"/>
      <c r="H7" s="2"/>
      <c r="I7" s="2"/>
      <c r="J7" s="2"/>
      <c r="K7" s="2"/>
      <c r="L7" s="2"/>
    </row>
    <row r="8" spans="2:23">
      <c r="C8" s="2"/>
      <c r="D8" s="2"/>
      <c r="E8" s="2"/>
      <c r="F8" s="2"/>
      <c r="G8" s="2"/>
      <c r="H8" s="2"/>
      <c r="I8" s="2"/>
      <c r="J8" s="2"/>
      <c r="K8" s="2"/>
      <c r="L8" s="2"/>
    </row>
    <row r="9" spans="2:23">
      <c r="C9" s="2"/>
      <c r="D9" s="2"/>
      <c r="E9" s="2"/>
      <c r="F9" s="2"/>
      <c r="G9" s="2"/>
      <c r="H9" s="2"/>
      <c r="I9" s="2"/>
      <c r="J9" s="2"/>
      <c r="K9" s="2"/>
      <c r="L9" s="2"/>
    </row>
    <row r="11" spans="2:23" ht="15.75">
      <c r="B11" s="19" t="s">
        <v>233</v>
      </c>
      <c r="C11" s="250" t="s">
        <v>232</v>
      </c>
      <c r="D11" s="250"/>
      <c r="E11" s="250"/>
      <c r="F11" s="250"/>
      <c r="G11" s="250"/>
      <c r="H11" s="250"/>
      <c r="I11" s="250"/>
      <c r="J11" s="250"/>
      <c r="K11" s="250"/>
      <c r="L11" s="250"/>
      <c r="M11" s="250"/>
      <c r="N11" s="250"/>
      <c r="O11" s="250"/>
      <c r="P11" s="250"/>
      <c r="Q11" s="250"/>
      <c r="R11" s="250"/>
      <c r="S11" s="250"/>
      <c r="T11" s="250"/>
      <c r="U11" s="250"/>
    </row>
    <row r="12" spans="2:23" ht="16.5" thickBot="1">
      <c r="C12" s="255" t="s">
        <v>110</v>
      </c>
      <c r="D12" s="255"/>
      <c r="E12" s="255"/>
      <c r="F12" s="255"/>
      <c r="G12" s="255"/>
      <c r="H12" s="255"/>
      <c r="I12" s="255"/>
      <c r="J12" s="255"/>
      <c r="K12" s="255"/>
      <c r="L12" s="255"/>
    </row>
    <row r="13" spans="2:23" ht="15.75" thickBot="1">
      <c r="C13" s="20"/>
      <c r="D13" s="256" t="s">
        <v>111</v>
      </c>
      <c r="E13" s="257"/>
      <c r="F13" s="258"/>
      <c r="G13" s="256" t="s">
        <v>112</v>
      </c>
      <c r="H13" s="257"/>
      <c r="I13" s="258"/>
      <c r="J13" s="256" t="s">
        <v>207</v>
      </c>
      <c r="K13" s="257"/>
      <c r="L13" s="258"/>
      <c r="M13" s="252" t="s">
        <v>142</v>
      </c>
      <c r="N13" s="253"/>
      <c r="O13" s="254"/>
      <c r="P13" s="252">
        <v>2013</v>
      </c>
      <c r="Q13" s="253"/>
      <c r="R13" s="254"/>
      <c r="S13" s="252">
        <v>2014</v>
      </c>
      <c r="T13" s="253"/>
      <c r="U13" s="254"/>
    </row>
    <row r="14" spans="2:23" ht="15.75" thickBot="1">
      <c r="C14" s="21"/>
      <c r="D14" s="65" t="s">
        <v>0</v>
      </c>
      <c r="E14" s="66" t="s">
        <v>1</v>
      </c>
      <c r="F14" s="67" t="s">
        <v>2</v>
      </c>
      <c r="G14" s="65" t="s">
        <v>0</v>
      </c>
      <c r="H14" s="66" t="s">
        <v>1</v>
      </c>
      <c r="I14" s="67" t="s">
        <v>2</v>
      </c>
      <c r="J14" s="60" t="s">
        <v>0</v>
      </c>
      <c r="K14" s="61" t="s">
        <v>1</v>
      </c>
      <c r="L14" s="62" t="s">
        <v>2</v>
      </c>
      <c r="M14" s="60" t="s">
        <v>0</v>
      </c>
      <c r="N14" s="61" t="s">
        <v>1</v>
      </c>
      <c r="O14" s="62" t="s">
        <v>2</v>
      </c>
      <c r="P14" s="60" t="s">
        <v>0</v>
      </c>
      <c r="Q14" s="61" t="s">
        <v>1</v>
      </c>
      <c r="R14" s="62" t="s">
        <v>2</v>
      </c>
      <c r="S14" s="60" t="s">
        <v>0</v>
      </c>
      <c r="T14" s="61" t="s">
        <v>1</v>
      </c>
      <c r="U14" s="62" t="s">
        <v>2</v>
      </c>
    </row>
    <row r="15" spans="2:23">
      <c r="C15" s="22" t="s">
        <v>3</v>
      </c>
      <c r="D15" s="58">
        <f>D16+D27+D33</f>
        <v>3534.6055426032285</v>
      </c>
      <c r="E15" s="63">
        <f t="shared" ref="E15:F15" si="0">E16+E27+E33</f>
        <v>3956.8657097001806</v>
      </c>
      <c r="F15" s="64">
        <f t="shared" si="0"/>
        <v>-422.26016709695222</v>
      </c>
      <c r="G15" s="58">
        <f>G16+G27+G33</f>
        <v>3088.0907920134387</v>
      </c>
      <c r="H15" s="63">
        <f t="shared" ref="H15:I15" si="1">H16+H27+H33</f>
        <v>3503.7209571745261</v>
      </c>
      <c r="I15" s="64">
        <f t="shared" si="1"/>
        <v>-415.63016516108723</v>
      </c>
      <c r="J15" s="58">
        <f>J16+J27+J33</f>
        <v>3425.873889810644</v>
      </c>
      <c r="K15" s="63">
        <f t="shared" ref="K15:U15" si="2">K16+K27+K33</f>
        <v>3882.0058850130217</v>
      </c>
      <c r="L15" s="64">
        <f t="shared" si="2"/>
        <v>-456.13199520237811</v>
      </c>
      <c r="M15" s="58">
        <f t="shared" si="2"/>
        <v>3492.3399881019404</v>
      </c>
      <c r="N15" s="33">
        <f t="shared" si="2"/>
        <v>4025.1214331697943</v>
      </c>
      <c r="O15" s="59">
        <f t="shared" si="2"/>
        <v>-532.78144506785407</v>
      </c>
      <c r="P15" s="58">
        <f t="shared" si="2"/>
        <v>3801.2081677783676</v>
      </c>
      <c r="Q15" s="33">
        <f t="shared" si="2"/>
        <v>4406.6566343651839</v>
      </c>
      <c r="R15" s="59">
        <f t="shared" si="2"/>
        <v>-605.44846658681627</v>
      </c>
      <c r="S15" s="58">
        <f t="shared" si="2"/>
        <v>3896.0655222477599</v>
      </c>
      <c r="T15" s="33">
        <f t="shared" si="2"/>
        <v>4512.1421061734491</v>
      </c>
      <c r="U15" s="59">
        <f t="shared" si="2"/>
        <v>-616.07658392568919</v>
      </c>
    </row>
    <row r="16" spans="2:23">
      <c r="C16" s="22" t="s">
        <v>4</v>
      </c>
      <c r="D16" s="24">
        <f>D17+D18</f>
        <v>1319.8900478959836</v>
      </c>
      <c r="E16" s="23">
        <f t="shared" ref="E16:F16" si="3">E17+E18</f>
        <v>1477.1491554281502</v>
      </c>
      <c r="F16" s="49">
        <f t="shared" si="3"/>
        <v>-157.25910753216635</v>
      </c>
      <c r="G16" s="24">
        <f>G17+G18</f>
        <v>1396.6114141947419</v>
      </c>
      <c r="H16" s="23">
        <f t="shared" ref="H16:I16" si="4">H17+H18</f>
        <v>1476.7581426747906</v>
      </c>
      <c r="I16" s="49">
        <f t="shared" si="4"/>
        <v>-80.14672848004875</v>
      </c>
      <c r="J16" s="24">
        <f>J17+J18</f>
        <v>1436.4301514920267</v>
      </c>
      <c r="K16" s="23">
        <f t="shared" ref="K16:R16" si="5">K17+K18</f>
        <v>1628.7693195211359</v>
      </c>
      <c r="L16" s="49">
        <f t="shared" si="5"/>
        <v>-192.33916802910926</v>
      </c>
      <c r="M16" s="24">
        <f t="shared" si="5"/>
        <v>1440.499785077059</v>
      </c>
      <c r="N16" s="23">
        <f t="shared" si="5"/>
        <v>1559.9513759374727</v>
      </c>
      <c r="O16" s="49">
        <f t="shared" si="5"/>
        <v>-119.45159086041372</v>
      </c>
      <c r="P16" s="24">
        <f>P17+P18</f>
        <v>1603.4765926841803</v>
      </c>
      <c r="Q16" s="23">
        <f t="shared" si="5"/>
        <v>1611.8543851767374</v>
      </c>
      <c r="R16" s="49">
        <f t="shared" si="5"/>
        <v>-8.3777924925568641</v>
      </c>
      <c r="S16" s="24">
        <f>S17+S18</f>
        <v>1648.5643749059739</v>
      </c>
      <c r="T16" s="23">
        <f t="shared" ref="T16:U16" si="6">T17+T18</f>
        <v>1569.31265388977</v>
      </c>
      <c r="U16" s="49">
        <f t="shared" si="6"/>
        <v>79.251721016203874</v>
      </c>
    </row>
    <row r="17" spans="2:21">
      <c r="C17" s="22" t="s">
        <v>5</v>
      </c>
      <c r="D17" s="24">
        <v>38.711092762012413</v>
      </c>
      <c r="E17" s="23">
        <v>666.02753224564799</v>
      </c>
      <c r="F17" s="49">
        <f>D17-E17</f>
        <v>-627.31643948363558</v>
      </c>
      <c r="G17" s="24">
        <v>32.922404882211097</v>
      </c>
      <c r="H17" s="23">
        <v>620.40736076480721</v>
      </c>
      <c r="I17" s="49">
        <f>G17-H17</f>
        <v>-587.48495588259607</v>
      </c>
      <c r="J17" s="24">
        <v>84.548279243523652</v>
      </c>
      <c r="K17" s="23">
        <v>686.95558908399823</v>
      </c>
      <c r="L17" s="49">
        <f>J17-K17</f>
        <v>-602.40730984047457</v>
      </c>
      <c r="M17" s="24">
        <v>45.326556665906601</v>
      </c>
      <c r="N17" s="23">
        <v>686.43005809703652</v>
      </c>
      <c r="O17" s="25">
        <f>M17-N17</f>
        <v>-641.10350143112987</v>
      </c>
      <c r="P17" s="24">
        <v>103.29878249403008</v>
      </c>
      <c r="Q17" s="23">
        <v>700.8925828281624</v>
      </c>
      <c r="R17" s="25">
        <f>P17-Q17</f>
        <v>-597.59380033413231</v>
      </c>
      <c r="S17" s="24">
        <v>89.314267704841214</v>
      </c>
      <c r="T17" s="23">
        <v>733.82670847756151</v>
      </c>
      <c r="U17" s="25">
        <f>S17-T17</f>
        <v>-644.51244077272031</v>
      </c>
    </row>
    <row r="18" spans="2:21">
      <c r="C18" s="26" t="s">
        <v>6</v>
      </c>
      <c r="D18" s="24">
        <f>SUM(D19:D26)</f>
        <v>1281.1789551339712</v>
      </c>
      <c r="E18" s="23">
        <f t="shared" ref="E18:F18" si="7">SUM(E19:E26)</f>
        <v>811.12162318250205</v>
      </c>
      <c r="F18" s="49">
        <f t="shared" si="7"/>
        <v>470.05733195146922</v>
      </c>
      <c r="G18" s="24">
        <f>SUM(G19:G26)</f>
        <v>1363.6890093125307</v>
      </c>
      <c r="H18" s="23">
        <f t="shared" ref="H18:I18" si="8">SUM(H19:H26)</f>
        <v>856.35078190998354</v>
      </c>
      <c r="I18" s="49">
        <f t="shared" si="8"/>
        <v>507.33822740254732</v>
      </c>
      <c r="J18" s="24">
        <f>SUM(J19:J26)</f>
        <v>1351.881872248503</v>
      </c>
      <c r="K18" s="23">
        <f t="shared" ref="K18:L18" si="9">SUM(K19:K26)</f>
        <v>941.81373043713768</v>
      </c>
      <c r="L18" s="49">
        <f t="shared" si="9"/>
        <v>410.06814181136531</v>
      </c>
      <c r="M18" s="24">
        <f t="shared" ref="M18:U18" si="10">M19+M20+M21+M22+M23+M24+M25+M26</f>
        <v>1395.1732284111524</v>
      </c>
      <c r="N18" s="23">
        <f t="shared" si="10"/>
        <v>873.52131784043615</v>
      </c>
      <c r="O18" s="49">
        <f t="shared" si="10"/>
        <v>521.65191057071615</v>
      </c>
      <c r="P18" s="24">
        <f t="shared" si="10"/>
        <v>1500.1778101901502</v>
      </c>
      <c r="Q18" s="23">
        <f t="shared" si="10"/>
        <v>910.96180234857502</v>
      </c>
      <c r="R18" s="49">
        <f t="shared" si="10"/>
        <v>589.21600784157545</v>
      </c>
      <c r="S18" s="24">
        <f t="shared" si="10"/>
        <v>1559.2501072011326</v>
      </c>
      <c r="T18" s="23">
        <f t="shared" si="10"/>
        <v>835.48594541220859</v>
      </c>
      <c r="U18" s="49">
        <f t="shared" si="10"/>
        <v>723.76416178892418</v>
      </c>
    </row>
    <row r="19" spans="2:21">
      <c r="C19" s="27" t="s">
        <v>7</v>
      </c>
      <c r="D19" s="46">
        <v>37.222955389931784</v>
      </c>
      <c r="E19" s="28">
        <v>126.17832637520813</v>
      </c>
      <c r="F19" s="50">
        <f t="shared" ref="F19:F37" si="11">D19-E19</f>
        <v>-88.955370985276346</v>
      </c>
      <c r="G19" s="46">
        <v>39.960330375983411</v>
      </c>
      <c r="H19" s="28">
        <v>124.89166802553773</v>
      </c>
      <c r="I19" s="50">
        <f t="shared" ref="I19:I37" si="12">G19-H19</f>
        <v>-84.931337649554308</v>
      </c>
      <c r="J19" s="46">
        <v>44.818451517752258</v>
      </c>
      <c r="K19" s="28">
        <v>140.50969946902228</v>
      </c>
      <c r="L19" s="50">
        <f t="shared" ref="L19:L37" si="13">J19-K19</f>
        <v>-95.691247951270014</v>
      </c>
      <c r="M19" s="46">
        <v>41.40100026884997</v>
      </c>
      <c r="N19" s="28">
        <v>142.60423290909861</v>
      </c>
      <c r="O19" s="29">
        <f>M19-N19</f>
        <v>-101.20323264024864</v>
      </c>
      <c r="P19" s="46">
        <v>44.079377373752564</v>
      </c>
      <c r="Q19" s="28">
        <v>145.09116400828569</v>
      </c>
      <c r="R19" s="29">
        <f>P19-Q19</f>
        <v>-101.01178663453312</v>
      </c>
      <c r="S19" s="46">
        <v>47.305258744322074</v>
      </c>
      <c r="T19" s="28">
        <v>149.01170626713767</v>
      </c>
      <c r="U19" s="29">
        <f>S19-T19</f>
        <v>-101.70644752281559</v>
      </c>
    </row>
    <row r="20" spans="2:21">
      <c r="C20" s="27" t="s">
        <v>8</v>
      </c>
      <c r="D20" s="46">
        <v>392.22352370196717</v>
      </c>
      <c r="E20" s="28">
        <v>102.39861938552446</v>
      </c>
      <c r="F20" s="50">
        <f t="shared" si="11"/>
        <v>289.82490431644271</v>
      </c>
      <c r="G20" s="46">
        <v>403.94461541723609</v>
      </c>
      <c r="H20" s="28">
        <v>112.31613126096883</v>
      </c>
      <c r="I20" s="50">
        <f t="shared" si="12"/>
        <v>291.62848415626729</v>
      </c>
      <c r="J20" s="46">
        <v>381.53631989528793</v>
      </c>
      <c r="K20" s="28">
        <v>141.11489894473942</v>
      </c>
      <c r="L20" s="50">
        <f t="shared" si="13"/>
        <v>240.42142095054851</v>
      </c>
      <c r="M20" s="46">
        <v>407.82780348127665</v>
      </c>
      <c r="N20" s="28">
        <v>139.61450349225453</v>
      </c>
      <c r="O20" s="29">
        <f t="shared" ref="O20:O37" si="14">M20-N20</f>
        <v>268.21329998902212</v>
      </c>
      <c r="P20" s="46">
        <v>416.61389572301925</v>
      </c>
      <c r="Q20" s="28">
        <v>148.43824000988815</v>
      </c>
      <c r="R20" s="29">
        <f t="shared" ref="R20:R37" si="15">P20-Q20</f>
        <v>268.17565571313111</v>
      </c>
      <c r="S20" s="46">
        <v>470.62865011019466</v>
      </c>
      <c r="T20" s="28">
        <v>159.35099821143976</v>
      </c>
      <c r="U20" s="29">
        <f t="shared" ref="U20:U26" si="16">S20-T20</f>
        <v>311.27765189875493</v>
      </c>
    </row>
    <row r="21" spans="2:21">
      <c r="C21" s="27" t="s">
        <v>9</v>
      </c>
      <c r="D21" s="46">
        <v>93.689731930097707</v>
      </c>
      <c r="E21" s="28">
        <v>194.1321575004491</v>
      </c>
      <c r="F21" s="50">
        <f t="shared" si="11"/>
        <v>-100.44242557035139</v>
      </c>
      <c r="G21" s="46">
        <v>94.629733177316837</v>
      </c>
      <c r="H21" s="28">
        <v>200.58628965836635</v>
      </c>
      <c r="I21" s="50">
        <f t="shared" si="12"/>
        <v>-105.95655648104952</v>
      </c>
      <c r="J21" s="46">
        <v>106.57660045609977</v>
      </c>
      <c r="K21" s="28">
        <v>210.71758771412789</v>
      </c>
      <c r="L21" s="50">
        <f t="shared" si="13"/>
        <v>-104.14098725802812</v>
      </c>
      <c r="M21" s="46">
        <v>105.09833646596284</v>
      </c>
      <c r="N21" s="28">
        <v>209.09345764420695</v>
      </c>
      <c r="O21" s="29">
        <f t="shared" si="14"/>
        <v>-103.9951211782441</v>
      </c>
      <c r="P21" s="46">
        <v>129.27686060000002</v>
      </c>
      <c r="Q21" s="28">
        <v>208.61430822086183</v>
      </c>
      <c r="R21" s="29">
        <f t="shared" si="15"/>
        <v>-79.337447620861809</v>
      </c>
      <c r="S21" s="46">
        <v>123.2433928784</v>
      </c>
      <c r="T21" s="28">
        <v>184.64135898364754</v>
      </c>
      <c r="U21" s="29">
        <f t="shared" si="16"/>
        <v>-61.397966105247534</v>
      </c>
    </row>
    <row r="22" spans="2:21" ht="25.5">
      <c r="C22" s="30" t="s">
        <v>10</v>
      </c>
      <c r="D22" s="46">
        <v>379.01822416492899</v>
      </c>
      <c r="E22" s="28">
        <v>76.367444083076407</v>
      </c>
      <c r="F22" s="50">
        <f t="shared" si="11"/>
        <v>302.65078008185259</v>
      </c>
      <c r="G22" s="46">
        <v>410.87101109201217</v>
      </c>
      <c r="H22" s="28">
        <v>79.624920666666668</v>
      </c>
      <c r="I22" s="50">
        <f t="shared" si="12"/>
        <v>331.24609042534553</v>
      </c>
      <c r="J22" s="46">
        <v>396.12074179380892</v>
      </c>
      <c r="K22" s="28">
        <v>97.285728070533338</v>
      </c>
      <c r="L22" s="50">
        <f t="shared" si="13"/>
        <v>298.83501372327555</v>
      </c>
      <c r="M22" s="46">
        <v>398.10134550277797</v>
      </c>
      <c r="N22" s="28">
        <v>97.285728070533338</v>
      </c>
      <c r="O22" s="29">
        <f t="shared" si="14"/>
        <v>300.81561743224461</v>
      </c>
      <c r="P22" s="46">
        <v>398.156682087094</v>
      </c>
      <c r="Q22" s="28">
        <v>103.32911752957199</v>
      </c>
      <c r="R22" s="29">
        <f t="shared" si="15"/>
        <v>294.82756455752201</v>
      </c>
      <c r="S22" s="46">
        <v>362.37115581447011</v>
      </c>
      <c r="T22" s="28">
        <v>83.167540117201909</v>
      </c>
      <c r="U22" s="29">
        <f t="shared" si="16"/>
        <v>279.20361569726822</v>
      </c>
    </row>
    <row r="23" spans="2:21" ht="38.25">
      <c r="C23" s="30" t="s">
        <v>11</v>
      </c>
      <c r="D23" s="46">
        <v>12.988225381657585</v>
      </c>
      <c r="E23" s="28">
        <v>38.803832323335115</v>
      </c>
      <c r="F23" s="50">
        <f t="shared" si="11"/>
        <v>-25.81560694167753</v>
      </c>
      <c r="G23" s="46">
        <v>15.435024273001115</v>
      </c>
      <c r="H23" s="28">
        <v>38.411183374004018</v>
      </c>
      <c r="I23" s="50">
        <f t="shared" si="12"/>
        <v>-22.976159101002903</v>
      </c>
      <c r="J23" s="46">
        <v>13.425185297221033</v>
      </c>
      <c r="K23" s="28">
        <v>41.367904364361998</v>
      </c>
      <c r="L23" s="50">
        <f t="shared" si="13"/>
        <v>-27.942719067140963</v>
      </c>
      <c r="M23" s="46">
        <v>11.634676359365544</v>
      </c>
      <c r="N23" s="28">
        <v>35.096869915197829</v>
      </c>
      <c r="O23" s="29">
        <f t="shared" si="14"/>
        <v>-23.462193555832286</v>
      </c>
      <c r="P23" s="46">
        <v>13.175230693747977</v>
      </c>
      <c r="Q23" s="28">
        <v>35.038876099097195</v>
      </c>
      <c r="R23" s="29">
        <f t="shared" si="15"/>
        <v>-21.863645405349217</v>
      </c>
      <c r="S23" s="46">
        <v>14.541999258385681</v>
      </c>
      <c r="T23" s="28">
        <v>38.669671948865115</v>
      </c>
      <c r="U23" s="29">
        <f t="shared" si="16"/>
        <v>-24.127672690479436</v>
      </c>
    </row>
    <row r="24" spans="2:21">
      <c r="C24" s="27" t="s">
        <v>12</v>
      </c>
      <c r="D24" s="46">
        <v>298.58657454311162</v>
      </c>
      <c r="E24" s="28">
        <v>242.3351463947667</v>
      </c>
      <c r="F24" s="50">
        <f t="shared" si="11"/>
        <v>56.251428148344928</v>
      </c>
      <c r="G24" s="46">
        <v>315.15965298086491</v>
      </c>
      <c r="H24" s="28">
        <v>270.09658426858613</v>
      </c>
      <c r="I24" s="50">
        <f t="shared" si="12"/>
        <v>45.063068712278778</v>
      </c>
      <c r="J24" s="46">
        <v>326.12933614738165</v>
      </c>
      <c r="K24" s="28">
        <v>276.49321183217495</v>
      </c>
      <c r="L24" s="50">
        <f t="shared" si="13"/>
        <v>49.6361243152067</v>
      </c>
      <c r="M24" s="46">
        <v>347.34567666511236</v>
      </c>
      <c r="N24" s="28">
        <v>215.34381991244072</v>
      </c>
      <c r="O24" s="29">
        <f t="shared" si="14"/>
        <v>132.00185675267164</v>
      </c>
      <c r="P24" s="46">
        <v>397.50298203631513</v>
      </c>
      <c r="Q24" s="28">
        <v>232.283884587052</v>
      </c>
      <c r="R24" s="29">
        <f t="shared" si="15"/>
        <v>165.21909744926313</v>
      </c>
      <c r="S24" s="46">
        <v>432.76803139581983</v>
      </c>
      <c r="T24" s="28">
        <v>184.01755748686136</v>
      </c>
      <c r="U24" s="29">
        <f t="shared" si="16"/>
        <v>248.75047390895847</v>
      </c>
    </row>
    <row r="25" spans="2:21" ht="26.25">
      <c r="C25" s="31" t="s">
        <v>94</v>
      </c>
      <c r="D25" s="46">
        <v>66.189003170366036</v>
      </c>
      <c r="E25" s="28">
        <v>13.971189499999998</v>
      </c>
      <c r="F25" s="50">
        <f t="shared" si="11"/>
        <v>52.217813670366041</v>
      </c>
      <c r="G25" s="46">
        <v>82.071641996116085</v>
      </c>
      <c r="H25" s="28">
        <v>15.042804299999998</v>
      </c>
      <c r="I25" s="50">
        <f t="shared" si="12"/>
        <v>67.028837696116085</v>
      </c>
      <c r="J25" s="46">
        <v>81.714361683515023</v>
      </c>
      <c r="K25" s="28">
        <v>18.095128590000002</v>
      </c>
      <c r="L25" s="50">
        <f t="shared" si="13"/>
        <v>63.619233093515021</v>
      </c>
      <c r="M25" s="46">
        <v>81.858656636421287</v>
      </c>
      <c r="N25" s="28">
        <v>13.388415215999997</v>
      </c>
      <c r="O25" s="29">
        <f t="shared" si="14"/>
        <v>68.470241420421289</v>
      </c>
      <c r="P25" s="46">
        <v>98.19091649096849</v>
      </c>
      <c r="Q25" s="28">
        <v>15.295156846000001</v>
      </c>
      <c r="R25" s="29">
        <f t="shared" si="15"/>
        <v>82.895759644968493</v>
      </c>
      <c r="S25" s="46">
        <v>105.09135657479739</v>
      </c>
      <c r="T25" s="28">
        <v>11.610428885839999</v>
      </c>
      <c r="U25" s="29">
        <f t="shared" si="16"/>
        <v>93.480927688957394</v>
      </c>
    </row>
    <row r="26" spans="2:21">
      <c r="C26" s="27" t="s">
        <v>13</v>
      </c>
      <c r="D26" s="46">
        <v>1.2607168519102743</v>
      </c>
      <c r="E26" s="28">
        <v>16.934907620142098</v>
      </c>
      <c r="F26" s="50">
        <f t="shared" si="11"/>
        <v>-15.674190768231824</v>
      </c>
      <c r="G26" s="46">
        <v>1.6170000000001892</v>
      </c>
      <c r="H26" s="28">
        <v>15.381200355853821</v>
      </c>
      <c r="I26" s="50">
        <f t="shared" si="12"/>
        <v>-13.764200355853632</v>
      </c>
      <c r="J26" s="46">
        <v>1.5608754574363957</v>
      </c>
      <c r="K26" s="28">
        <v>16.229571452177765</v>
      </c>
      <c r="L26" s="50">
        <f t="shared" si="13"/>
        <v>-14.66869599474137</v>
      </c>
      <c r="M26" s="46">
        <v>1.9057330313858074</v>
      </c>
      <c r="N26" s="28">
        <v>21.094290680704262</v>
      </c>
      <c r="O26" s="29">
        <f t="shared" si="14"/>
        <v>-19.188557649318454</v>
      </c>
      <c r="P26" s="46">
        <v>3.1818651852529456</v>
      </c>
      <c r="Q26" s="28">
        <v>22.871055047818118</v>
      </c>
      <c r="R26" s="29">
        <f t="shared" si="15"/>
        <v>-19.689189862565172</v>
      </c>
      <c r="S26" s="46">
        <v>3.3002624247428685</v>
      </c>
      <c r="T26" s="28">
        <v>25.016683511215206</v>
      </c>
      <c r="U26" s="29">
        <f t="shared" si="16"/>
        <v>-21.716421086472337</v>
      </c>
    </row>
    <row r="27" spans="2:21">
      <c r="C27" s="22" t="s">
        <v>14</v>
      </c>
      <c r="D27" s="24">
        <f>D28+D29</f>
        <v>2130.4375591248208</v>
      </c>
      <c r="E27" s="23">
        <f t="shared" ref="E27:F27" si="17">E28+E29</f>
        <v>2217.6620791438954</v>
      </c>
      <c r="F27" s="49">
        <f t="shared" si="17"/>
        <v>-87.224520019075115</v>
      </c>
      <c r="G27" s="24">
        <f>G28+G29</f>
        <v>1616.0554622186969</v>
      </c>
      <c r="H27" s="23">
        <f t="shared" ref="H27" si="18">H28+H29</f>
        <v>1801.6494773747354</v>
      </c>
      <c r="I27" s="49">
        <f>I28+I29</f>
        <v>-185.59401515603855</v>
      </c>
      <c r="J27" s="24">
        <f>J28+J29</f>
        <v>1908.3391194021247</v>
      </c>
      <c r="K27" s="23">
        <f t="shared" ref="K27" si="19">K28+K29</f>
        <v>2026.5544102323859</v>
      </c>
      <c r="L27" s="49">
        <f>L28+L29</f>
        <v>-118.21529083026135</v>
      </c>
      <c r="M27" s="24">
        <f t="shared" ref="M27:U27" si="20">M28+M29</f>
        <v>1966.4523347619386</v>
      </c>
      <c r="N27" s="23">
        <f t="shared" si="20"/>
        <v>2233.469630741105</v>
      </c>
      <c r="O27" s="49">
        <f t="shared" si="20"/>
        <v>-267.01729597916642</v>
      </c>
      <c r="P27" s="24">
        <f t="shared" si="20"/>
        <v>2124.3273237734352</v>
      </c>
      <c r="Q27" s="23">
        <f t="shared" si="20"/>
        <v>2565.841479547073</v>
      </c>
      <c r="R27" s="49">
        <f t="shared" si="20"/>
        <v>-441.51415577363798</v>
      </c>
      <c r="S27" s="24">
        <f t="shared" si="20"/>
        <v>2164.226700710054</v>
      </c>
      <c r="T27" s="23">
        <f t="shared" si="20"/>
        <v>2699.9979286695889</v>
      </c>
      <c r="U27" s="49">
        <f t="shared" si="20"/>
        <v>-535.77122795953528</v>
      </c>
    </row>
    <row r="28" spans="2:21">
      <c r="B28" s="34"/>
      <c r="C28" s="35" t="s">
        <v>15</v>
      </c>
      <c r="D28" s="46">
        <v>0</v>
      </c>
      <c r="E28" s="28">
        <v>10.83</v>
      </c>
      <c r="F28" s="50">
        <f t="shared" si="11"/>
        <v>-10.83</v>
      </c>
      <c r="G28" s="46">
        <v>0</v>
      </c>
      <c r="H28" s="28">
        <v>10.051</v>
      </c>
      <c r="I28" s="50">
        <f t="shared" si="12"/>
        <v>-10.051</v>
      </c>
      <c r="J28" s="46">
        <v>0</v>
      </c>
      <c r="K28" s="28">
        <v>10.875999999999999</v>
      </c>
      <c r="L28" s="50">
        <f t="shared" si="13"/>
        <v>-10.875999999999999</v>
      </c>
      <c r="M28" s="46">
        <v>0</v>
      </c>
      <c r="N28" s="28">
        <v>13.932435456752383</v>
      </c>
      <c r="O28" s="29">
        <f t="shared" si="14"/>
        <v>-13.932435456752383</v>
      </c>
      <c r="P28" s="46">
        <v>0</v>
      </c>
      <c r="Q28" s="28">
        <v>13.43595827895272</v>
      </c>
      <c r="R28" s="29">
        <f t="shared" si="15"/>
        <v>-13.43595827895272</v>
      </c>
      <c r="S28" s="46">
        <v>0</v>
      </c>
      <c r="T28" s="28">
        <v>17.653645851034714</v>
      </c>
      <c r="U28" s="29">
        <f t="shared" ref="U28" si="21">S28-T28</f>
        <v>-17.653645851034714</v>
      </c>
    </row>
    <row r="29" spans="2:21">
      <c r="B29" s="34"/>
      <c r="C29" s="27" t="s">
        <v>16</v>
      </c>
      <c r="D29" s="46">
        <f>SUM(D30:D32)</f>
        <v>2130.4375591248208</v>
      </c>
      <c r="E29" s="28">
        <f>SUM(E30:E32)</f>
        <v>2206.8320791438955</v>
      </c>
      <c r="F29" s="50">
        <f t="shared" ref="F29:I29" si="22">SUM(F30:F32)</f>
        <v>-76.394520019075117</v>
      </c>
      <c r="G29" s="46">
        <f t="shared" si="22"/>
        <v>1616.0554622186969</v>
      </c>
      <c r="H29" s="28">
        <f t="shared" si="22"/>
        <v>1791.5984773747355</v>
      </c>
      <c r="I29" s="50">
        <f t="shared" si="22"/>
        <v>-175.54301515603856</v>
      </c>
      <c r="J29" s="46">
        <f>SUM(J30:J32)</f>
        <v>1908.3391194021247</v>
      </c>
      <c r="K29" s="28">
        <f t="shared" ref="K29:U29" si="23">SUM(K30:K32)</f>
        <v>2015.6784102323859</v>
      </c>
      <c r="L29" s="50">
        <f t="shared" si="23"/>
        <v>-107.33929083026135</v>
      </c>
      <c r="M29" s="46">
        <f t="shared" si="23"/>
        <v>1966.4523347619386</v>
      </c>
      <c r="N29" s="28">
        <f t="shared" si="23"/>
        <v>2219.5371952843525</v>
      </c>
      <c r="O29" s="50">
        <f t="shared" si="23"/>
        <v>-253.08486052241403</v>
      </c>
      <c r="P29" s="46">
        <f t="shared" si="23"/>
        <v>2124.3273237734352</v>
      </c>
      <c r="Q29" s="28">
        <f t="shared" si="23"/>
        <v>2552.4055212681205</v>
      </c>
      <c r="R29" s="50">
        <f t="shared" si="23"/>
        <v>-428.07819749468524</v>
      </c>
      <c r="S29" s="46">
        <f t="shared" si="23"/>
        <v>2164.226700710054</v>
      </c>
      <c r="T29" s="28">
        <f t="shared" si="23"/>
        <v>2682.3442828185543</v>
      </c>
      <c r="U29" s="50">
        <f t="shared" si="23"/>
        <v>-518.11758210850053</v>
      </c>
    </row>
    <row r="30" spans="2:21">
      <c r="B30" s="34"/>
      <c r="C30" s="36" t="s">
        <v>17</v>
      </c>
      <c r="D30" s="46">
        <v>290.14691749999997</v>
      </c>
      <c r="E30" s="28">
        <v>986.63428530296812</v>
      </c>
      <c r="F30" s="50">
        <f t="shared" si="11"/>
        <v>-696.48736780296815</v>
      </c>
      <c r="G30" s="46">
        <v>238.87319500000001</v>
      </c>
      <c r="H30" s="28">
        <v>768.32464333333314</v>
      </c>
      <c r="I30" s="50">
        <f t="shared" si="12"/>
        <v>-529.45144833333313</v>
      </c>
      <c r="J30" s="46">
        <v>244.81330475000001</v>
      </c>
      <c r="K30" s="28">
        <v>782.5510960516666</v>
      </c>
      <c r="L30" s="50">
        <f t="shared" si="13"/>
        <v>-537.73779130166656</v>
      </c>
      <c r="M30" s="46">
        <v>210.70866656851064</v>
      </c>
      <c r="N30" s="28">
        <v>870.19323678253545</v>
      </c>
      <c r="O30" s="29">
        <f t="shared" si="14"/>
        <v>-659.48457021402487</v>
      </c>
      <c r="P30" s="46">
        <v>232.22083502505507</v>
      </c>
      <c r="Q30" s="28">
        <v>777.12192137766124</v>
      </c>
      <c r="R30" s="29">
        <f t="shared" si="15"/>
        <v>-544.90108635260617</v>
      </c>
      <c r="S30" s="46">
        <v>220.14226775462595</v>
      </c>
      <c r="T30" s="28">
        <v>562.03112850201592</v>
      </c>
      <c r="U30" s="29">
        <f t="shared" ref="U30:U32" si="24">S30-T30</f>
        <v>-341.88886074738997</v>
      </c>
    </row>
    <row r="31" spans="2:21">
      <c r="C31" s="36" t="s">
        <v>18</v>
      </c>
      <c r="D31" s="46">
        <v>711.14266766666674</v>
      </c>
      <c r="E31" s="28">
        <v>20.464844604079946</v>
      </c>
      <c r="F31" s="50">
        <f t="shared" si="11"/>
        <v>690.67782306258675</v>
      </c>
      <c r="G31" s="46">
        <v>378.74009583333333</v>
      </c>
      <c r="H31" s="28">
        <v>70.240771249999995</v>
      </c>
      <c r="I31" s="50">
        <f t="shared" si="12"/>
        <v>308.4993245833333</v>
      </c>
      <c r="J31" s="46">
        <v>546.39678708904114</v>
      </c>
      <c r="K31" s="28">
        <v>68.227145833333324</v>
      </c>
      <c r="L31" s="50">
        <f t="shared" si="13"/>
        <v>478.1696412557078</v>
      </c>
      <c r="M31" s="46">
        <v>613.25898693702982</v>
      </c>
      <c r="N31" s="28">
        <v>73.470005583749995</v>
      </c>
      <c r="O31" s="29">
        <f t="shared" si="14"/>
        <v>539.78898135327984</v>
      </c>
      <c r="P31" s="46">
        <v>633.03506100000004</v>
      </c>
      <c r="Q31" s="28">
        <v>54.648250379201372</v>
      </c>
      <c r="R31" s="29">
        <f t="shared" si="15"/>
        <v>578.38681062079866</v>
      </c>
      <c r="S31" s="46">
        <v>593.90244996280751</v>
      </c>
      <c r="T31" s="28">
        <v>53.568498659942982</v>
      </c>
      <c r="U31" s="29">
        <f t="shared" si="24"/>
        <v>540.33395130286453</v>
      </c>
    </row>
    <row r="32" spans="2:21">
      <c r="C32" s="36" t="s">
        <v>19</v>
      </c>
      <c r="D32" s="46">
        <v>1129.1479739581539</v>
      </c>
      <c r="E32" s="28">
        <v>1199.7329492368476</v>
      </c>
      <c r="F32" s="50">
        <f t="shared" si="11"/>
        <v>-70.584975278693719</v>
      </c>
      <c r="G32" s="46">
        <v>998.44217138536351</v>
      </c>
      <c r="H32" s="28">
        <v>953.03306279140224</v>
      </c>
      <c r="I32" s="50">
        <f t="shared" si="12"/>
        <v>45.409108593961264</v>
      </c>
      <c r="J32" s="46">
        <v>1117.1290275630834</v>
      </c>
      <c r="K32" s="28">
        <v>1164.9001683473859</v>
      </c>
      <c r="L32" s="50">
        <f t="shared" si="13"/>
        <v>-47.771140784302588</v>
      </c>
      <c r="M32" s="46">
        <v>1142.4846812563981</v>
      </c>
      <c r="N32" s="28">
        <v>1275.8739529180671</v>
      </c>
      <c r="O32" s="29">
        <f t="shared" si="14"/>
        <v>-133.389271661669</v>
      </c>
      <c r="P32" s="46">
        <v>1259.0714277483801</v>
      </c>
      <c r="Q32" s="28">
        <v>1720.6353495112578</v>
      </c>
      <c r="R32" s="29">
        <f t="shared" si="15"/>
        <v>-461.56392176287773</v>
      </c>
      <c r="S32" s="46">
        <v>1350.1819829926205</v>
      </c>
      <c r="T32" s="28">
        <v>2066.7446556565956</v>
      </c>
      <c r="U32" s="29">
        <f t="shared" si="24"/>
        <v>-716.56267266397504</v>
      </c>
    </row>
    <row r="33" spans="2:21">
      <c r="C33" s="26" t="s">
        <v>20</v>
      </c>
      <c r="D33" s="24">
        <f>D34+D35</f>
        <v>84.277935582424249</v>
      </c>
      <c r="E33" s="23">
        <f t="shared" ref="E33:F33" si="25">E34+E35</f>
        <v>262.05447512813498</v>
      </c>
      <c r="F33" s="49">
        <f t="shared" si="25"/>
        <v>-177.77653954571076</v>
      </c>
      <c r="G33" s="24">
        <f>G34+G35</f>
        <v>75.423915600000001</v>
      </c>
      <c r="H33" s="23">
        <f t="shared" ref="H33:I33" si="26">H34+H35</f>
        <v>225.31333712499998</v>
      </c>
      <c r="I33" s="49">
        <f t="shared" si="26"/>
        <v>-149.88942152499996</v>
      </c>
      <c r="J33" s="24">
        <f>J34+J35</f>
        <v>81.104618916492484</v>
      </c>
      <c r="K33" s="23">
        <f t="shared" ref="K33:U33" si="27">K34+K35</f>
        <v>226.68215525950004</v>
      </c>
      <c r="L33" s="49">
        <f t="shared" si="27"/>
        <v>-145.57753634300755</v>
      </c>
      <c r="M33" s="24">
        <f t="shared" si="27"/>
        <v>85.387868262942845</v>
      </c>
      <c r="N33" s="23">
        <f t="shared" si="27"/>
        <v>231.70042649121677</v>
      </c>
      <c r="O33" s="49">
        <f t="shared" si="27"/>
        <v>-146.31255822827393</v>
      </c>
      <c r="P33" s="24">
        <f t="shared" si="27"/>
        <v>73.404251320751754</v>
      </c>
      <c r="Q33" s="23">
        <f t="shared" si="27"/>
        <v>228.9607696413731</v>
      </c>
      <c r="R33" s="49">
        <f t="shared" si="27"/>
        <v>-155.55651832062136</v>
      </c>
      <c r="S33" s="24">
        <f t="shared" si="27"/>
        <v>83.274446631731934</v>
      </c>
      <c r="T33" s="23">
        <f t="shared" si="27"/>
        <v>242.83152361408975</v>
      </c>
      <c r="U33" s="49">
        <f t="shared" si="27"/>
        <v>-159.55707698235784</v>
      </c>
    </row>
    <row r="34" spans="2:21">
      <c r="C34" s="27" t="s">
        <v>21</v>
      </c>
      <c r="D34" s="46">
        <v>13.448482240000001</v>
      </c>
      <c r="E34" s="28">
        <v>0.53774645999999993</v>
      </c>
      <c r="F34" s="50">
        <f t="shared" si="11"/>
        <v>12.910735780000001</v>
      </c>
      <c r="G34" s="46">
        <v>14.608691</v>
      </c>
      <c r="H34" s="28">
        <v>0.66851499999999997</v>
      </c>
      <c r="I34" s="50">
        <f t="shared" si="12"/>
        <v>13.940176000000001</v>
      </c>
      <c r="J34" s="46">
        <v>13.098000000000001</v>
      </c>
      <c r="K34" s="28">
        <v>1.0235179999999999</v>
      </c>
      <c r="L34" s="50">
        <f t="shared" si="13"/>
        <v>12.074482000000001</v>
      </c>
      <c r="M34" s="46">
        <v>14.226892940000001</v>
      </c>
      <c r="N34" s="28">
        <v>0.60935499999999998</v>
      </c>
      <c r="O34" s="29">
        <f t="shared" si="14"/>
        <v>13.61753794</v>
      </c>
      <c r="P34" s="46">
        <v>13.45804684</v>
      </c>
      <c r="Q34" s="28">
        <v>0.73380822999999995</v>
      </c>
      <c r="R34" s="29">
        <f t="shared" si="15"/>
        <v>12.72423861</v>
      </c>
      <c r="S34" s="46">
        <v>15.179</v>
      </c>
      <c r="T34" s="28">
        <v>0.56299999999999994</v>
      </c>
      <c r="U34" s="29">
        <f t="shared" ref="U34" si="28">S34-T34</f>
        <v>14.616</v>
      </c>
    </row>
    <row r="35" spans="2:21" ht="34.5" customHeight="1">
      <c r="C35" s="31" t="s">
        <v>22</v>
      </c>
      <c r="D35" s="46">
        <f>D36+D37</f>
        <v>70.829453342424245</v>
      </c>
      <c r="E35" s="28">
        <f>E36+E37</f>
        <v>261.51672866813499</v>
      </c>
      <c r="F35" s="50">
        <f t="shared" ref="F35" si="29">SUM(F36:F37)</f>
        <v>-190.68727532571077</v>
      </c>
      <c r="G35" s="46">
        <f>G36+G37</f>
        <v>60.815224600000001</v>
      </c>
      <c r="H35" s="28">
        <f>H36+H37</f>
        <v>224.64482212499996</v>
      </c>
      <c r="I35" s="50">
        <f t="shared" si="12"/>
        <v>-163.82959752499997</v>
      </c>
      <c r="J35" s="46">
        <f>J36+J37</f>
        <v>68.006618916492485</v>
      </c>
      <c r="K35" s="28">
        <f>K36+K37</f>
        <v>225.65863725950004</v>
      </c>
      <c r="L35" s="50">
        <f t="shared" ref="L35" si="30">SUM(L36:L37)</f>
        <v>-157.65201834300754</v>
      </c>
      <c r="M35" s="46">
        <f t="shared" ref="M35:N35" si="31">M36+M37</f>
        <v>71.160975322942846</v>
      </c>
      <c r="N35" s="28">
        <f t="shared" si="31"/>
        <v>231.09107149121678</v>
      </c>
      <c r="O35" s="29">
        <f>M35-N35</f>
        <v>-159.93009616827393</v>
      </c>
      <c r="P35" s="46">
        <v>59.94620448075176</v>
      </c>
      <c r="Q35" s="28">
        <v>228.22696141137311</v>
      </c>
      <c r="R35" s="29">
        <f>P35-Q35</f>
        <v>-168.28075693062135</v>
      </c>
      <c r="S35" s="46">
        <v>68.095446631731932</v>
      </c>
      <c r="T35" s="28">
        <v>242.26852361408976</v>
      </c>
      <c r="U35" s="29">
        <f>S35-T35</f>
        <v>-174.17307698235783</v>
      </c>
    </row>
    <row r="36" spans="2:21">
      <c r="C36" s="38" t="s">
        <v>23</v>
      </c>
      <c r="D36" s="46">
        <v>5.6177183333333343</v>
      </c>
      <c r="E36" s="28">
        <v>186.69304833333334</v>
      </c>
      <c r="F36" s="50">
        <f t="shared" si="11"/>
        <v>-181.07533000000001</v>
      </c>
      <c r="G36" s="46"/>
      <c r="H36" s="28">
        <v>153.96511952499998</v>
      </c>
      <c r="I36" s="50">
        <f t="shared" si="12"/>
        <v>-153.96511952499998</v>
      </c>
      <c r="J36" s="46">
        <v>4.7927025583333336</v>
      </c>
      <c r="K36" s="28">
        <v>148.94156847500003</v>
      </c>
      <c r="L36" s="50">
        <f t="shared" si="13"/>
        <v>-144.14886591666669</v>
      </c>
      <c r="M36" s="46">
        <v>4.9022554166666668</v>
      </c>
      <c r="N36" s="28">
        <v>148.94100733333335</v>
      </c>
      <c r="O36" s="29">
        <f t="shared" si="14"/>
        <v>-144.03875191666668</v>
      </c>
      <c r="P36" s="57">
        <v>6.0015494410569152</v>
      </c>
      <c r="Q36" s="56">
        <v>145.52919343516251</v>
      </c>
      <c r="R36" s="29">
        <f t="shared" si="15"/>
        <v>-139.5276439941056</v>
      </c>
      <c r="S36" s="57">
        <v>5.4053432333333333</v>
      </c>
      <c r="T36" s="56">
        <v>149.92599580833337</v>
      </c>
      <c r="U36" s="29">
        <f t="shared" ref="U36:U37" si="32">S36-T36</f>
        <v>-144.52065257500004</v>
      </c>
    </row>
    <row r="37" spans="2:21" ht="15.75" thickBot="1">
      <c r="C37" s="39" t="s">
        <v>24</v>
      </c>
      <c r="D37" s="47">
        <v>65.211735009090916</v>
      </c>
      <c r="E37" s="32">
        <v>74.823680334801679</v>
      </c>
      <c r="F37" s="51">
        <f t="shared" si="11"/>
        <v>-9.6119453257107637</v>
      </c>
      <c r="G37" s="47">
        <v>60.815224600000001</v>
      </c>
      <c r="H37" s="32">
        <v>70.679702599999999</v>
      </c>
      <c r="I37" s="51">
        <f t="shared" si="12"/>
        <v>-9.8644779999999983</v>
      </c>
      <c r="J37" s="47">
        <v>63.213916358159146</v>
      </c>
      <c r="K37" s="32">
        <v>76.7170687845</v>
      </c>
      <c r="L37" s="51">
        <f t="shared" si="13"/>
        <v>-13.503152426340854</v>
      </c>
      <c r="M37" s="47">
        <v>66.258719906276184</v>
      </c>
      <c r="N37" s="32">
        <v>82.150064157883435</v>
      </c>
      <c r="O37" s="52">
        <f t="shared" si="14"/>
        <v>-15.891344251607251</v>
      </c>
      <c r="P37" s="53">
        <v>53.944655039694844</v>
      </c>
      <c r="Q37" s="40">
        <v>85.650062729654906</v>
      </c>
      <c r="R37" s="52">
        <f t="shared" si="15"/>
        <v>-31.705407689960062</v>
      </c>
      <c r="S37" s="53">
        <v>62.690103398398598</v>
      </c>
      <c r="T37" s="40">
        <v>92.342527805756404</v>
      </c>
      <c r="U37" s="52">
        <f t="shared" si="32"/>
        <v>-29.652424407357806</v>
      </c>
    </row>
    <row r="38" spans="2:21">
      <c r="C38" s="41"/>
      <c r="D38" s="37"/>
      <c r="E38" s="37"/>
      <c r="F38" s="37"/>
      <c r="G38" s="37"/>
      <c r="H38" s="37"/>
      <c r="I38" s="37"/>
      <c r="J38" s="37"/>
      <c r="K38" s="37"/>
      <c r="L38" s="37"/>
    </row>
    <row r="39" spans="2:21" ht="20.25">
      <c r="C39" s="42" t="s">
        <v>47</v>
      </c>
      <c r="D39" s="37"/>
      <c r="E39" s="37"/>
      <c r="F39" s="37"/>
      <c r="G39" s="37"/>
      <c r="H39" s="37"/>
      <c r="I39" s="37"/>
      <c r="J39" s="37"/>
      <c r="K39" s="37"/>
      <c r="L39" s="37"/>
    </row>
    <row r="40" spans="2:21" ht="20.25">
      <c r="C40" s="43" t="s">
        <v>113</v>
      </c>
      <c r="D40" s="54"/>
      <c r="E40" s="54"/>
      <c r="F40" s="54"/>
      <c r="G40" s="54"/>
      <c r="H40" s="54"/>
      <c r="I40" s="54"/>
      <c r="J40" s="54"/>
      <c r="K40" s="54"/>
      <c r="L40" s="54"/>
    </row>
    <row r="41" spans="2:21" ht="20.25">
      <c r="C41" s="43"/>
      <c r="D41" s="54"/>
      <c r="E41" s="54"/>
      <c r="F41" s="54"/>
      <c r="G41" s="54"/>
      <c r="H41" s="54"/>
      <c r="I41" s="54"/>
      <c r="J41" s="54"/>
      <c r="K41" s="54"/>
      <c r="L41" s="54"/>
    </row>
    <row r="42" spans="2:21" ht="21">
      <c r="B42" s="44"/>
      <c r="C42" s="45" t="s">
        <v>136</v>
      </c>
      <c r="D42" s="44"/>
      <c r="E42" s="2"/>
      <c r="F42" s="2"/>
      <c r="G42" s="2"/>
      <c r="H42" s="2"/>
      <c r="I42" s="2"/>
      <c r="J42" s="2"/>
      <c r="K42" s="2"/>
      <c r="L42" s="2"/>
    </row>
    <row r="43" spans="2:21" ht="2.25" customHeight="1">
      <c r="B43" s="3"/>
      <c r="C43" s="251">
        <v>111</v>
      </c>
      <c r="D43" s="251"/>
      <c r="E43" s="251"/>
      <c r="F43" s="251"/>
      <c r="G43" s="251"/>
      <c r="H43" s="251"/>
      <c r="I43" s="251"/>
      <c r="J43" s="251"/>
      <c r="K43" s="251"/>
      <c r="L43" s="251"/>
    </row>
    <row r="44" spans="2:21">
      <c r="C44" s="2"/>
      <c r="D44" s="2"/>
      <c r="E44" s="2"/>
      <c r="F44" s="2"/>
      <c r="G44" s="2"/>
      <c r="H44" s="2"/>
      <c r="I44" s="2"/>
      <c r="J44" s="2"/>
      <c r="K44" s="2"/>
      <c r="L44" s="2"/>
    </row>
    <row r="45" spans="2:21">
      <c r="C45" s="2"/>
      <c r="D45" s="2"/>
      <c r="E45" s="2"/>
      <c r="F45" s="2"/>
      <c r="G45" s="2"/>
      <c r="H45" s="2"/>
      <c r="I45" s="2"/>
      <c r="J45" s="2"/>
      <c r="K45" s="2"/>
      <c r="L45" s="2"/>
    </row>
    <row r="46" spans="2:21">
      <c r="C46" s="2"/>
      <c r="D46" s="2"/>
      <c r="E46" s="2"/>
      <c r="F46" s="2"/>
      <c r="G46" s="2"/>
      <c r="H46" s="2"/>
      <c r="I46" s="2"/>
      <c r="J46" s="2"/>
      <c r="K46" s="2"/>
      <c r="L46" s="2"/>
    </row>
    <row r="47" spans="2:21">
      <c r="C47" s="2"/>
      <c r="D47" s="2"/>
      <c r="E47" s="2"/>
      <c r="F47" s="2"/>
      <c r="G47" s="2"/>
      <c r="H47" s="2"/>
      <c r="I47" s="2"/>
      <c r="J47" s="2"/>
      <c r="K47" s="2"/>
      <c r="L47" s="2"/>
    </row>
    <row r="48" spans="2:21">
      <c r="C48" s="2"/>
      <c r="D48" s="2"/>
      <c r="E48" s="2"/>
      <c r="F48" s="2"/>
      <c r="G48" s="2"/>
      <c r="H48" s="2"/>
      <c r="I48" s="2"/>
      <c r="J48" s="2"/>
      <c r="K48" s="2"/>
      <c r="L48" s="2"/>
    </row>
    <row r="49" spans="3:12">
      <c r="C49" s="2"/>
      <c r="D49" s="2"/>
      <c r="E49" s="2"/>
      <c r="F49" s="2"/>
      <c r="G49" s="2"/>
      <c r="H49" s="2"/>
      <c r="I49" s="2"/>
      <c r="J49" s="2"/>
      <c r="K49" s="2"/>
      <c r="L49" s="2"/>
    </row>
    <row r="50" spans="3:12">
      <c r="C50" s="2"/>
      <c r="D50" s="2"/>
      <c r="E50" s="2"/>
      <c r="F50" s="2"/>
      <c r="G50" s="2"/>
      <c r="H50" s="2"/>
      <c r="I50" s="2"/>
      <c r="J50" s="2"/>
      <c r="K50" s="2"/>
      <c r="L50" s="2"/>
    </row>
    <row r="51" spans="3:12">
      <c r="C51" s="2"/>
      <c r="D51" s="2"/>
      <c r="E51" s="2"/>
      <c r="F51" s="2"/>
      <c r="G51" s="2"/>
      <c r="H51" s="2"/>
      <c r="I51" s="2"/>
      <c r="J51" s="2"/>
      <c r="K51" s="2"/>
      <c r="L51" s="2"/>
    </row>
    <row r="52" spans="3:12">
      <c r="C52" s="2"/>
      <c r="D52" s="2"/>
      <c r="E52" s="2"/>
      <c r="F52" s="2"/>
      <c r="G52" s="2"/>
      <c r="H52" s="2"/>
      <c r="I52" s="2"/>
      <c r="J52" s="2"/>
      <c r="K52" s="2"/>
      <c r="L52" s="2"/>
    </row>
    <row r="53" spans="3:12">
      <c r="C53" s="2"/>
      <c r="D53" s="2"/>
      <c r="E53" s="2"/>
      <c r="F53" s="2"/>
      <c r="G53" s="2"/>
      <c r="H53" s="2"/>
      <c r="I53" s="2"/>
      <c r="J53" s="2"/>
      <c r="K53" s="2"/>
      <c r="L53" s="2"/>
    </row>
    <row r="54" spans="3:12">
      <c r="C54" s="2"/>
      <c r="D54" s="2"/>
      <c r="E54" s="2"/>
      <c r="F54" s="2"/>
      <c r="G54" s="2"/>
      <c r="H54" s="2"/>
      <c r="I54" s="2"/>
      <c r="J54" s="2"/>
      <c r="K54" s="2"/>
      <c r="L54" s="2"/>
    </row>
    <row r="55" spans="3:12">
      <c r="C55" s="2"/>
      <c r="D55" s="2"/>
      <c r="E55" s="2"/>
      <c r="F55" s="2"/>
      <c r="G55" s="2"/>
      <c r="H55" s="2"/>
      <c r="I55" s="2"/>
      <c r="J55" s="2"/>
      <c r="K55" s="2"/>
      <c r="L55" s="2"/>
    </row>
    <row r="56" spans="3:12">
      <c r="C56" s="2"/>
      <c r="D56" s="2"/>
      <c r="E56" s="2"/>
      <c r="F56" s="2"/>
      <c r="G56" s="2"/>
      <c r="H56" s="2"/>
      <c r="I56" s="2"/>
      <c r="J56" s="2"/>
      <c r="K56" s="2"/>
      <c r="L56" s="2"/>
    </row>
    <row r="57" spans="3:12">
      <c r="C57" s="2"/>
      <c r="D57" s="2"/>
      <c r="E57" s="2"/>
      <c r="F57" s="2"/>
      <c r="G57" s="2"/>
      <c r="H57" s="2"/>
      <c r="I57" s="2"/>
      <c r="J57" s="2"/>
      <c r="K57" s="2"/>
      <c r="L57" s="2"/>
    </row>
  </sheetData>
  <mergeCells count="9">
    <mergeCell ref="C11:U11"/>
    <mergeCell ref="C43:L43"/>
    <mergeCell ref="M13:O13"/>
    <mergeCell ref="P13:R13"/>
    <mergeCell ref="S13:U13"/>
    <mergeCell ref="C12:L12"/>
    <mergeCell ref="D13:F13"/>
    <mergeCell ref="G13:I13"/>
    <mergeCell ref="J13:L13"/>
  </mergeCells>
  <pageMargins left="0.7" right="0.7" top="0.75" bottom="0.75" header="0.3" footer="0.3"/>
  <pageSetup scale="37" orientation="landscape" r:id="rId1"/>
  <ignoredErrors>
    <ignoredError sqref="F18:U3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99"/>
  <sheetViews>
    <sheetView zoomScale="93" zoomScaleNormal="93" zoomScaleSheetLayoutView="80" workbookViewId="0">
      <selection activeCell="F3" sqref="F3"/>
    </sheetView>
  </sheetViews>
  <sheetFormatPr defaultRowHeight="15"/>
  <cols>
    <col min="1" max="1" width="9.140625" style="1"/>
    <col min="2" max="2" width="70.140625" style="13" customWidth="1"/>
    <col min="3" max="3" width="11.42578125" style="15" customWidth="1"/>
    <col min="4" max="5" width="10.7109375" style="15" customWidth="1"/>
    <col min="6" max="6" width="10.7109375" style="16" customWidth="1"/>
    <col min="7" max="16384" width="9.140625" style="1"/>
  </cols>
  <sheetData>
    <row r="1" spans="1:18" ht="15.75">
      <c r="B1" s="10"/>
      <c r="C1" s="11"/>
      <c r="D1" s="11"/>
      <c r="E1" s="11"/>
      <c r="F1" s="8"/>
    </row>
    <row r="2" spans="1:18" ht="15.75">
      <c r="B2" s="1"/>
      <c r="C2" s="68" t="s">
        <v>222</v>
      </c>
      <c r="D2" s="11"/>
      <c r="E2" s="11"/>
      <c r="F2" s="1"/>
    </row>
    <row r="3" spans="1:18" ht="15.75">
      <c r="B3" s="10"/>
      <c r="C3" s="11"/>
      <c r="D3" s="11"/>
      <c r="E3" s="11"/>
      <c r="F3" s="8"/>
    </row>
    <row r="4" spans="1:18" ht="15.75">
      <c r="B4" s="10"/>
      <c r="C4" s="11"/>
      <c r="D4" s="11"/>
      <c r="E4" s="11"/>
      <c r="F4" s="8"/>
    </row>
    <row r="5" spans="1:18">
      <c r="C5" s="14"/>
      <c r="D5" s="14"/>
      <c r="E5" s="14"/>
      <c r="F5" s="9"/>
    </row>
    <row r="6" spans="1:18" ht="15.75">
      <c r="A6" s="19" t="s">
        <v>235</v>
      </c>
      <c r="B6" s="250" t="s">
        <v>234</v>
      </c>
      <c r="C6" s="250"/>
      <c r="D6" s="250"/>
      <c r="E6" s="250"/>
      <c r="F6" s="250"/>
      <c r="G6" s="69"/>
      <c r="H6" s="69"/>
      <c r="I6" s="69"/>
      <c r="J6" s="69"/>
      <c r="K6" s="69"/>
      <c r="L6" s="69"/>
      <c r="M6" s="69"/>
      <c r="N6" s="69"/>
      <c r="O6" s="69"/>
      <c r="P6" s="69"/>
      <c r="Q6" s="69"/>
      <c r="R6" s="69"/>
    </row>
    <row r="7" spans="1:18" ht="18" customHeight="1">
      <c r="C7" s="259" t="s">
        <v>143</v>
      </c>
      <c r="D7" s="259"/>
      <c r="E7" s="259"/>
      <c r="F7" s="259"/>
    </row>
    <row r="8" spans="1:18" s="7" customFormat="1" ht="33">
      <c r="B8" s="70" t="s">
        <v>144</v>
      </c>
      <c r="C8" s="71">
        <v>2012</v>
      </c>
      <c r="D8" s="71" t="s">
        <v>226</v>
      </c>
      <c r="E8" s="71">
        <v>2014</v>
      </c>
      <c r="F8" s="72" t="s">
        <v>145</v>
      </c>
    </row>
    <row r="9" spans="1:18" ht="16.5">
      <c r="B9" s="73" t="s">
        <v>146</v>
      </c>
      <c r="C9" s="74"/>
      <c r="D9" s="74"/>
      <c r="E9" s="74"/>
      <c r="F9" s="75"/>
    </row>
    <row r="10" spans="1:18" s="7" customFormat="1" ht="16.5">
      <c r="B10" s="76" t="s">
        <v>147</v>
      </c>
      <c r="C10" s="77">
        <v>3492.3399881019404</v>
      </c>
      <c r="D10" s="77">
        <v>4042.5790071274637</v>
      </c>
      <c r="E10" s="77">
        <v>3896.0655222477599</v>
      </c>
      <c r="F10" s="77">
        <f t="shared" ref="F10:F59" si="0">(E10/D10-1)*100</f>
        <v>-3.624257797346353</v>
      </c>
    </row>
    <row r="11" spans="1:18" s="7" customFormat="1" ht="16.5">
      <c r="B11" s="78" t="s">
        <v>148</v>
      </c>
      <c r="C11" s="77">
        <v>1440.499785077059</v>
      </c>
      <c r="D11" s="77">
        <v>1528.7249593244715</v>
      </c>
      <c r="E11" s="77">
        <v>1648.5643749059739</v>
      </c>
      <c r="F11" s="77">
        <f t="shared" si="0"/>
        <v>7.8391743950107395</v>
      </c>
    </row>
    <row r="12" spans="1:18" s="7" customFormat="1" ht="16.5">
      <c r="B12" s="79" t="s">
        <v>149</v>
      </c>
      <c r="C12" s="77">
        <v>45.326556665906601</v>
      </c>
      <c r="D12" s="77">
        <v>103.13521999244126</v>
      </c>
      <c r="E12" s="77">
        <v>89.314267704841228</v>
      </c>
      <c r="F12" s="80">
        <f t="shared" si="0"/>
        <v>-13.400807491963429</v>
      </c>
    </row>
    <row r="13" spans="1:18" ht="15.75">
      <c r="B13" s="81" t="s">
        <v>150</v>
      </c>
      <c r="C13" s="80">
        <v>20.765556665906601</v>
      </c>
      <c r="D13" s="80">
        <v>29.738782494030069</v>
      </c>
      <c r="E13" s="80">
        <v>26.945267704841221</v>
      </c>
      <c r="F13" s="80">
        <f t="shared" si="0"/>
        <v>-9.3935075847494165</v>
      </c>
    </row>
    <row r="14" spans="1:18" ht="15.75">
      <c r="B14" s="82" t="s">
        <v>151</v>
      </c>
      <c r="C14" s="80">
        <v>24.561</v>
      </c>
      <c r="D14" s="80">
        <v>73.56</v>
      </c>
      <c r="E14" s="80">
        <v>62.369</v>
      </c>
      <c r="F14" s="80">
        <f t="shared" si="0"/>
        <v>-15.213431212615557</v>
      </c>
    </row>
    <row r="15" spans="1:18" ht="16.5">
      <c r="B15" s="83" t="s">
        <v>152</v>
      </c>
      <c r="C15" s="80">
        <v>0</v>
      </c>
      <c r="D15" s="80">
        <v>0</v>
      </c>
      <c r="E15" s="80">
        <v>0</v>
      </c>
      <c r="F15" s="84"/>
    </row>
    <row r="16" spans="1:18" s="7" customFormat="1" ht="16.5">
      <c r="B16" s="85" t="s">
        <v>153</v>
      </c>
      <c r="C16" s="77">
        <v>1395.1732284111524</v>
      </c>
      <c r="D16" s="77">
        <f>SUM(D17:D24)</f>
        <v>1500.1778101901502</v>
      </c>
      <c r="E16" s="77">
        <v>1559.2501072011326</v>
      </c>
      <c r="F16" s="77">
        <f t="shared" si="0"/>
        <v>3.9376863602251788</v>
      </c>
    </row>
    <row r="17" spans="2:9" ht="15.75">
      <c r="B17" s="86" t="s">
        <v>154</v>
      </c>
      <c r="C17" s="87">
        <v>407.82780348127665</v>
      </c>
      <c r="D17" s="87">
        <v>416.61389572301925</v>
      </c>
      <c r="E17" s="87">
        <v>470.62865011019466</v>
      </c>
      <c r="F17" s="80">
        <f t="shared" si="0"/>
        <v>12.965183096793886</v>
      </c>
      <c r="I17" s="7"/>
    </row>
    <row r="18" spans="2:9" ht="15.75">
      <c r="B18" s="86" t="s">
        <v>155</v>
      </c>
      <c r="C18" s="87">
        <v>41.40100026884997</v>
      </c>
      <c r="D18" s="87">
        <v>44.079377373752564</v>
      </c>
      <c r="E18" s="87">
        <v>47.305258744322074</v>
      </c>
      <c r="F18" s="80">
        <f t="shared" si="0"/>
        <v>7.3183460447206583</v>
      </c>
      <c r="I18" s="7"/>
    </row>
    <row r="19" spans="2:9" ht="17.25" customHeight="1">
      <c r="B19" s="88" t="s">
        <v>156</v>
      </c>
      <c r="C19" s="87">
        <v>105.09833646596284</v>
      </c>
      <c r="D19" s="87">
        <v>129.27686060000002</v>
      </c>
      <c r="E19" s="87">
        <v>123.2433928784</v>
      </c>
      <c r="F19" s="80">
        <f t="shared" si="0"/>
        <v>-4.667090222950554</v>
      </c>
      <c r="I19" s="7"/>
    </row>
    <row r="20" spans="2:9" ht="15.75">
      <c r="B20" s="88" t="s">
        <v>157</v>
      </c>
      <c r="C20" s="87">
        <v>398.10134550277797</v>
      </c>
      <c r="D20" s="87">
        <v>398.156682087094</v>
      </c>
      <c r="E20" s="87">
        <v>362.37115581447011</v>
      </c>
      <c r="F20" s="80">
        <f t="shared" si="0"/>
        <v>-8.9878000000000124</v>
      </c>
      <c r="I20" s="7"/>
    </row>
    <row r="21" spans="2:9" ht="15.75">
      <c r="B21" s="89" t="s">
        <v>158</v>
      </c>
      <c r="C21" s="87">
        <v>11.634676359365544</v>
      </c>
      <c r="D21" s="87">
        <v>13.175230693747977</v>
      </c>
      <c r="E21" s="87">
        <v>14.541999258385681</v>
      </c>
      <c r="F21" s="80">
        <f t="shared" si="0"/>
        <v>10.373773305436496</v>
      </c>
      <c r="I21" s="7"/>
    </row>
    <row r="22" spans="2:9" ht="16.5" customHeight="1">
      <c r="B22" s="90" t="s">
        <v>159</v>
      </c>
      <c r="C22" s="91">
        <v>347.34567666511236</v>
      </c>
      <c r="D22" s="91">
        <v>397.50298203631513</v>
      </c>
      <c r="E22" s="91">
        <v>432.76803139581983</v>
      </c>
      <c r="F22" s="80">
        <f t="shared" si="0"/>
        <v>8.8716439758137255</v>
      </c>
      <c r="I22" s="7"/>
    </row>
    <row r="23" spans="2:9" ht="15.75">
      <c r="B23" s="86" t="s">
        <v>160</v>
      </c>
      <c r="C23" s="91">
        <v>81.858656636421287</v>
      </c>
      <c r="D23" s="91">
        <v>98.19091649096849</v>
      </c>
      <c r="E23" s="91">
        <v>105.09135657479739</v>
      </c>
      <c r="F23" s="80">
        <f t="shared" si="0"/>
        <v>7.0275747802635014</v>
      </c>
      <c r="I23" s="7"/>
    </row>
    <row r="24" spans="2:9" ht="15.75">
      <c r="B24" s="86" t="s">
        <v>161</v>
      </c>
      <c r="C24" s="87">
        <v>1.9057330313858074</v>
      </c>
      <c r="D24" s="87">
        <v>3.1818651852529456</v>
      </c>
      <c r="E24" s="87">
        <v>3.3002624247428685</v>
      </c>
      <c r="F24" s="80">
        <f t="shared" si="0"/>
        <v>3.7210011297355017</v>
      </c>
      <c r="I24" s="7"/>
    </row>
    <row r="25" spans="2:9" s="7" customFormat="1" ht="16.5">
      <c r="B25" s="85" t="s">
        <v>162</v>
      </c>
      <c r="C25" s="77">
        <v>1966.4523347619386</v>
      </c>
      <c r="D25" s="77">
        <v>2124.3273237734352</v>
      </c>
      <c r="E25" s="77">
        <v>2164.226700710054</v>
      </c>
      <c r="F25" s="77">
        <f t="shared" si="0"/>
        <v>1.878212292903414</v>
      </c>
    </row>
    <row r="26" spans="2:9" ht="15.75">
      <c r="B26" s="11" t="s">
        <v>163</v>
      </c>
      <c r="C26" s="80">
        <v>1966.4523347619386</v>
      </c>
      <c r="D26" s="80">
        <v>2124.3273237734352</v>
      </c>
      <c r="E26" s="80">
        <v>2164.226700710054</v>
      </c>
      <c r="F26" s="80">
        <f t="shared" si="0"/>
        <v>1.878212292903414</v>
      </c>
      <c r="I26" s="7"/>
    </row>
    <row r="27" spans="2:9" ht="15.75">
      <c r="B27" s="86" t="s">
        <v>164</v>
      </c>
      <c r="C27" s="87">
        <v>210.70866656851064</v>
      </c>
      <c r="D27" s="87">
        <v>232.22083502505507</v>
      </c>
      <c r="E27" s="87">
        <v>220.14226775462595</v>
      </c>
      <c r="F27" s="80">
        <f t="shared" si="0"/>
        <v>-5.2013279812407553</v>
      </c>
    </row>
    <row r="28" spans="2:9" ht="15.75">
      <c r="B28" s="86" t="s">
        <v>165</v>
      </c>
      <c r="C28" s="87">
        <v>613.25898693702982</v>
      </c>
      <c r="D28" s="87">
        <v>633.03506100000004</v>
      </c>
      <c r="E28" s="87">
        <v>593.90244996280751</v>
      </c>
      <c r="F28" s="80">
        <f t="shared" si="0"/>
        <v>-6.1817446533490745</v>
      </c>
    </row>
    <row r="29" spans="2:9" ht="15.75">
      <c r="B29" s="86" t="s">
        <v>166</v>
      </c>
      <c r="C29" s="92">
        <v>1142.4846812563981</v>
      </c>
      <c r="D29" s="92">
        <v>1259.0714277483801</v>
      </c>
      <c r="E29" s="92">
        <v>1350.1819829926205</v>
      </c>
      <c r="F29" s="80">
        <f t="shared" si="0"/>
        <v>7.2363293484607905</v>
      </c>
    </row>
    <row r="30" spans="2:9" ht="15.75">
      <c r="B30" s="11" t="s">
        <v>167</v>
      </c>
      <c r="C30" s="87">
        <v>0</v>
      </c>
      <c r="D30" s="87">
        <v>0</v>
      </c>
      <c r="E30" s="87">
        <v>0</v>
      </c>
      <c r="F30" s="80">
        <v>0</v>
      </c>
    </row>
    <row r="31" spans="2:9" s="7" customFormat="1" ht="16.5">
      <c r="B31" s="85" t="s">
        <v>168</v>
      </c>
      <c r="C31" s="93">
        <v>85.387868262942845</v>
      </c>
      <c r="D31" s="93">
        <v>73.404251320751769</v>
      </c>
      <c r="E31" s="93">
        <v>83.274446631731934</v>
      </c>
      <c r="F31" s="77">
        <f t="shared" si="0"/>
        <v>13.446353764785023</v>
      </c>
    </row>
    <row r="32" spans="2:9" ht="15.75">
      <c r="B32" s="82" t="s">
        <v>169</v>
      </c>
      <c r="C32" s="87">
        <v>14.226892940000001</v>
      </c>
      <c r="D32" s="87">
        <v>13.45804684</v>
      </c>
      <c r="E32" s="87">
        <v>15.179</v>
      </c>
      <c r="F32" s="80">
        <f t="shared" si="0"/>
        <v>12.787540275792363</v>
      </c>
    </row>
    <row r="33" spans="2:6" ht="15.75">
      <c r="B33" s="82" t="s">
        <v>170</v>
      </c>
      <c r="C33" s="87">
        <v>4.9022554166666668</v>
      </c>
      <c r="D33" s="87">
        <v>6.0015494410569152</v>
      </c>
      <c r="E33" s="87">
        <v>5.4053432333333333</v>
      </c>
      <c r="F33" s="80">
        <f t="shared" si="0"/>
        <v>-9.9342047179500685</v>
      </c>
    </row>
    <row r="34" spans="2:6" ht="15.75">
      <c r="B34" s="82" t="s">
        <v>171</v>
      </c>
      <c r="C34" s="87">
        <v>66.258719906276184</v>
      </c>
      <c r="D34" s="87">
        <v>53.944655039694844</v>
      </c>
      <c r="E34" s="87">
        <v>62.690103398398598</v>
      </c>
      <c r="F34" s="80">
        <f t="shared" si="0"/>
        <v>16.211890412995444</v>
      </c>
    </row>
    <row r="35" spans="2:6" ht="16.5">
      <c r="B35" s="73" t="s">
        <v>172</v>
      </c>
      <c r="C35" s="94"/>
      <c r="D35" s="94"/>
      <c r="E35" s="94"/>
      <c r="F35" s="94"/>
    </row>
    <row r="36" spans="2:6" s="7" customFormat="1" ht="16.5">
      <c r="B36" s="85" t="s">
        <v>173</v>
      </c>
      <c r="C36" s="77">
        <v>4025.1214331697943</v>
      </c>
      <c r="D36" s="77">
        <v>4406.656634365183</v>
      </c>
      <c r="E36" s="77">
        <v>4512.1421061734491</v>
      </c>
      <c r="F36" s="77">
        <f t="shared" si="0"/>
        <v>2.3937756117788034</v>
      </c>
    </row>
    <row r="37" spans="2:6" s="7" customFormat="1" ht="16.5">
      <c r="B37" s="79" t="s">
        <v>174</v>
      </c>
      <c r="C37" s="77">
        <v>1559.9513759374727</v>
      </c>
      <c r="D37" s="77">
        <f>D38+D41</f>
        <v>1611.8543851767372</v>
      </c>
      <c r="E37" s="77">
        <f>E38+E41</f>
        <v>1569.31265388977</v>
      </c>
      <c r="F37" s="77">
        <f t="shared" si="0"/>
        <v>-2.6393036292979177</v>
      </c>
    </row>
    <row r="38" spans="2:6" s="7" customFormat="1" ht="16.5">
      <c r="B38" s="85" t="s">
        <v>175</v>
      </c>
      <c r="C38" s="77">
        <v>686.43005809703652</v>
      </c>
      <c r="D38" s="77">
        <f>D39+D40</f>
        <v>700.89258282816229</v>
      </c>
      <c r="E38" s="77">
        <f>E39+E40</f>
        <v>733.82670847756151</v>
      </c>
      <c r="F38" s="77">
        <f t="shared" si="0"/>
        <v>4.6988834603595375</v>
      </c>
    </row>
    <row r="39" spans="2:6" ht="15.75">
      <c r="B39" s="86" t="s">
        <v>176</v>
      </c>
      <c r="C39" s="87">
        <v>680.31421601303657</v>
      </c>
      <c r="D39" s="87">
        <v>700.74529817856228</v>
      </c>
      <c r="E39" s="87">
        <v>732.35795826716151</v>
      </c>
      <c r="F39" s="80">
        <f t="shared" si="0"/>
        <v>4.5112910740563672</v>
      </c>
    </row>
    <row r="40" spans="2:6" ht="15.75">
      <c r="B40" s="86" t="s">
        <v>177</v>
      </c>
      <c r="C40" s="87">
        <v>6.1158420839999996</v>
      </c>
      <c r="D40" s="87">
        <v>0.14728464959999998</v>
      </c>
      <c r="E40" s="87">
        <v>1.4687502104000001</v>
      </c>
      <c r="F40" s="80">
        <f t="shared" si="0"/>
        <v>897.2187966559145</v>
      </c>
    </row>
    <row r="41" spans="2:6" s="7" customFormat="1" ht="16.5">
      <c r="B41" s="95" t="s">
        <v>178</v>
      </c>
      <c r="C41" s="77">
        <v>873.52131784043615</v>
      </c>
      <c r="D41" s="77">
        <f>SUM(D42:D49)</f>
        <v>910.96180234857502</v>
      </c>
      <c r="E41" s="77">
        <f>SUM(E42:E49)</f>
        <v>835.48594541220859</v>
      </c>
      <c r="F41" s="77">
        <f t="shared" si="0"/>
        <v>-8.2852932737443101</v>
      </c>
    </row>
    <row r="42" spans="2:6" ht="15.75">
      <c r="B42" s="81" t="s">
        <v>179</v>
      </c>
      <c r="C42" s="87">
        <v>139.61450349225453</v>
      </c>
      <c r="D42" s="87">
        <v>148.43824000988815</v>
      </c>
      <c r="E42" s="87">
        <v>159.35099821143976</v>
      </c>
      <c r="F42" s="80">
        <f t="shared" si="0"/>
        <v>7.3517162429470151</v>
      </c>
    </row>
    <row r="43" spans="2:6" ht="15.75">
      <c r="B43" s="81" t="s">
        <v>180</v>
      </c>
      <c r="C43" s="87">
        <v>142.60423290909861</v>
      </c>
      <c r="D43" s="87">
        <v>145.09116400828569</v>
      </c>
      <c r="E43" s="87">
        <v>149.01170626713767</v>
      </c>
      <c r="F43" s="80">
        <f t="shared" si="0"/>
        <v>2.7021233757750451</v>
      </c>
    </row>
    <row r="44" spans="2:6" ht="15.75">
      <c r="B44" s="81" t="s">
        <v>156</v>
      </c>
      <c r="C44" s="87">
        <v>209.09345764420695</v>
      </c>
      <c r="D44" s="87">
        <v>208.61430822086183</v>
      </c>
      <c r="E44" s="87">
        <v>184.64135898364754</v>
      </c>
      <c r="F44" s="80">
        <f t="shared" si="0"/>
        <v>-11.491517260567729</v>
      </c>
    </row>
    <row r="45" spans="2:6" ht="15.75">
      <c r="B45" s="81" t="s">
        <v>157</v>
      </c>
      <c r="C45" s="87">
        <v>97.285728070533338</v>
      </c>
      <c r="D45" s="87">
        <v>103.32911752957199</v>
      </c>
      <c r="E45" s="87">
        <v>83.167540117201909</v>
      </c>
      <c r="F45" s="80">
        <f t="shared" si="0"/>
        <v>-19.511999999999997</v>
      </c>
    </row>
    <row r="46" spans="2:6" ht="15.75">
      <c r="B46" s="81" t="s">
        <v>158</v>
      </c>
      <c r="C46" s="87">
        <v>35.096869915197829</v>
      </c>
      <c r="D46" s="87">
        <v>35.038876099097195</v>
      </c>
      <c r="E46" s="87">
        <v>38.669671948865115</v>
      </c>
      <c r="F46" s="80">
        <f t="shared" si="0"/>
        <v>10.362192667080073</v>
      </c>
    </row>
    <row r="47" spans="2:6" ht="15.75">
      <c r="B47" s="81" t="s">
        <v>181</v>
      </c>
      <c r="C47" s="87">
        <v>215.34381991244072</v>
      </c>
      <c r="D47" s="87">
        <v>232.283884587052</v>
      </c>
      <c r="E47" s="87">
        <v>184.01755748686136</v>
      </c>
      <c r="F47" s="80">
        <f t="shared" si="0"/>
        <v>-20.779025280207108</v>
      </c>
    </row>
    <row r="48" spans="2:6" ht="15.75">
      <c r="B48" s="81" t="s">
        <v>182</v>
      </c>
      <c r="C48" s="91">
        <v>13.388415215999997</v>
      </c>
      <c r="D48" s="91">
        <v>15.295156846000001</v>
      </c>
      <c r="E48" s="91">
        <v>11.610428885839999</v>
      </c>
      <c r="F48" s="80">
        <f t="shared" si="0"/>
        <v>-24.090815133573695</v>
      </c>
    </row>
    <row r="49" spans="2:6" ht="15.75">
      <c r="B49" s="81" t="s">
        <v>183</v>
      </c>
      <c r="C49" s="87">
        <v>21.094290680704262</v>
      </c>
      <c r="D49" s="87">
        <v>22.871055047818118</v>
      </c>
      <c r="E49" s="87">
        <v>25.016683511215206</v>
      </c>
      <c r="F49" s="80">
        <f t="shared" si="0"/>
        <v>9.3814144511963793</v>
      </c>
    </row>
    <row r="50" spans="2:6" s="7" customFormat="1" ht="16.5">
      <c r="B50" s="78" t="s">
        <v>184</v>
      </c>
      <c r="C50" s="77">
        <v>2233.469630741105</v>
      </c>
      <c r="D50" s="77">
        <f>D51+D55</f>
        <v>2565.841479547073</v>
      </c>
      <c r="E50" s="77">
        <f>E51+E55</f>
        <v>2699.9979286695889</v>
      </c>
      <c r="F50" s="77">
        <f t="shared" si="0"/>
        <v>5.2285556294848545</v>
      </c>
    </row>
    <row r="51" spans="2:6" ht="15.75">
      <c r="B51" s="83" t="s">
        <v>163</v>
      </c>
      <c r="C51" s="80">
        <v>2219.5371952843525</v>
      </c>
      <c r="D51" s="80">
        <f>D52+D53+D54</f>
        <v>2552.4055212681205</v>
      </c>
      <c r="E51" s="80">
        <v>2682.3442828185543</v>
      </c>
      <c r="F51" s="80">
        <f t="shared" si="0"/>
        <v>5.0908353107572024</v>
      </c>
    </row>
    <row r="52" spans="2:6" s="7" customFormat="1" ht="15.75">
      <c r="B52" s="82" t="s">
        <v>164</v>
      </c>
      <c r="C52" s="87">
        <v>870.19323678253545</v>
      </c>
      <c r="D52" s="87">
        <v>777.12192137766124</v>
      </c>
      <c r="E52" s="87">
        <v>562.03112850201592</v>
      </c>
      <c r="F52" s="80">
        <f t="shared" si="0"/>
        <v>-27.677869708570057</v>
      </c>
    </row>
    <row r="53" spans="2:6" s="7" customFormat="1" ht="15.75">
      <c r="B53" s="82" t="s">
        <v>165</v>
      </c>
      <c r="C53" s="87">
        <v>73.470005583749995</v>
      </c>
      <c r="D53" s="87">
        <v>54.648250379201372</v>
      </c>
      <c r="E53" s="87">
        <v>53.568498659942982</v>
      </c>
      <c r="F53" s="80">
        <f t="shared" si="0"/>
        <v>-1.9758212051914747</v>
      </c>
    </row>
    <row r="54" spans="2:6" s="7" customFormat="1" ht="15.75">
      <c r="B54" s="82" t="s">
        <v>166</v>
      </c>
      <c r="C54" s="92">
        <v>1275.8739529180671</v>
      </c>
      <c r="D54" s="92">
        <v>1720.6353495112578</v>
      </c>
      <c r="E54" s="92">
        <v>2066.7446556565956</v>
      </c>
      <c r="F54" s="80">
        <f t="shared" si="0"/>
        <v>20.115203738180163</v>
      </c>
    </row>
    <row r="55" spans="2:6" s="7" customFormat="1" ht="15.75">
      <c r="B55" s="96" t="s">
        <v>167</v>
      </c>
      <c r="C55" s="87">
        <v>13.932435456752383</v>
      </c>
      <c r="D55" s="87">
        <v>13.43595827895272</v>
      </c>
      <c r="E55" s="87">
        <v>17.653645851034714</v>
      </c>
      <c r="F55" s="80">
        <f t="shared" si="0"/>
        <v>31.391043977034027</v>
      </c>
    </row>
    <row r="56" spans="2:6" s="7" customFormat="1" ht="16.5">
      <c r="B56" s="78" t="s">
        <v>185</v>
      </c>
      <c r="C56" s="93">
        <v>231.70042649121677</v>
      </c>
      <c r="D56" s="93">
        <f>D57+D58+D59</f>
        <v>228.96076964137313</v>
      </c>
      <c r="E56" s="93">
        <f>E57+E58+E59</f>
        <v>242.83152361408975</v>
      </c>
      <c r="F56" s="77">
        <f t="shared" si="0"/>
        <v>6.0581356336470771</v>
      </c>
    </row>
    <row r="57" spans="2:6" s="7" customFormat="1" ht="15.75">
      <c r="B57" s="97" t="s">
        <v>169</v>
      </c>
      <c r="C57" s="87">
        <v>0.60935499999999998</v>
      </c>
      <c r="D57" s="87">
        <v>0.73380822999999995</v>
      </c>
      <c r="E57" s="87">
        <v>0.56299999999999994</v>
      </c>
      <c r="F57" s="80">
        <f t="shared" si="0"/>
        <v>-23.2769575233573</v>
      </c>
    </row>
    <row r="58" spans="2:6" s="7" customFormat="1" ht="15.75">
      <c r="B58" s="97" t="s">
        <v>170</v>
      </c>
      <c r="C58" s="87">
        <v>148.94100733333335</v>
      </c>
      <c r="D58" s="87">
        <v>145.52919343516251</v>
      </c>
      <c r="E58" s="87">
        <v>149.92599580833337</v>
      </c>
      <c r="F58" s="80">
        <f t="shared" si="0"/>
        <v>3.0212511107812645</v>
      </c>
    </row>
    <row r="59" spans="2:6" s="7" customFormat="1" ht="15.75">
      <c r="B59" s="98" t="s">
        <v>171</v>
      </c>
      <c r="C59" s="99">
        <v>82.150064157883421</v>
      </c>
      <c r="D59" s="99">
        <v>82.697767976210613</v>
      </c>
      <c r="E59" s="99">
        <v>92.342527805756404</v>
      </c>
      <c r="F59" s="99">
        <f t="shared" si="0"/>
        <v>11.662660390447609</v>
      </c>
    </row>
    <row r="60" spans="2:6" ht="15.75">
      <c r="B60" s="10"/>
      <c r="C60" s="11"/>
      <c r="D60" s="11"/>
      <c r="E60" s="11"/>
      <c r="F60" s="8"/>
    </row>
    <row r="61" spans="2:6" ht="15.75">
      <c r="B61" s="10"/>
      <c r="C61" s="11"/>
      <c r="D61" s="11"/>
      <c r="E61" s="11"/>
      <c r="F61" s="8"/>
    </row>
    <row r="62" spans="2:6" ht="15.75">
      <c r="B62" s="10"/>
      <c r="C62" s="11"/>
      <c r="D62" s="11"/>
      <c r="E62" s="11"/>
      <c r="F62" s="8"/>
    </row>
    <row r="63" spans="2:6" ht="15.75">
      <c r="B63" s="10"/>
      <c r="C63" s="11"/>
      <c r="D63" s="11"/>
      <c r="E63" s="11"/>
      <c r="F63" s="8"/>
    </row>
    <row r="64" spans="2:6" ht="15.75">
      <c r="B64" s="10"/>
      <c r="C64" s="11"/>
      <c r="D64" s="11"/>
      <c r="E64" s="11"/>
      <c r="F64" s="8"/>
    </row>
    <row r="65" spans="2:6" ht="15.75">
      <c r="B65" s="10"/>
      <c r="C65" s="11"/>
      <c r="D65" s="11"/>
      <c r="E65" s="11"/>
      <c r="F65" s="8"/>
    </row>
    <row r="66" spans="2:6" ht="15.75">
      <c r="B66" s="10"/>
      <c r="C66" s="11"/>
      <c r="D66" s="11"/>
      <c r="E66" s="11"/>
      <c r="F66" s="8"/>
    </row>
    <row r="67" spans="2:6" ht="15.75">
      <c r="B67" s="10"/>
      <c r="C67" s="11"/>
      <c r="D67" s="11"/>
      <c r="E67" s="11"/>
      <c r="F67" s="8"/>
    </row>
    <row r="68" spans="2:6" ht="15.75">
      <c r="B68" s="10"/>
      <c r="C68" s="11"/>
      <c r="D68" s="11"/>
      <c r="E68" s="11"/>
      <c r="F68" s="8"/>
    </row>
    <row r="69" spans="2:6" ht="15.75">
      <c r="B69" s="10"/>
      <c r="C69" s="11"/>
      <c r="D69" s="11"/>
      <c r="E69" s="11"/>
      <c r="F69" s="8"/>
    </row>
    <row r="70" spans="2:6" ht="15.75">
      <c r="B70" s="10"/>
      <c r="C70" s="11"/>
      <c r="D70" s="11"/>
      <c r="E70" s="11"/>
      <c r="F70" s="8"/>
    </row>
    <row r="71" spans="2:6">
      <c r="C71" s="14"/>
      <c r="D71" s="14"/>
      <c r="E71" s="14"/>
      <c r="F71" s="9"/>
    </row>
    <row r="72" spans="2:6">
      <c r="C72" s="14"/>
      <c r="D72" s="14"/>
      <c r="E72" s="14"/>
      <c r="F72" s="9"/>
    </row>
    <row r="73" spans="2:6">
      <c r="C73" s="14"/>
      <c r="D73" s="14"/>
      <c r="E73" s="14"/>
      <c r="F73" s="9"/>
    </row>
    <row r="74" spans="2:6">
      <c r="C74" s="14"/>
      <c r="D74" s="14"/>
      <c r="E74" s="14"/>
      <c r="F74" s="9"/>
    </row>
    <row r="75" spans="2:6">
      <c r="C75" s="14"/>
      <c r="D75" s="14"/>
      <c r="E75" s="14"/>
      <c r="F75" s="9"/>
    </row>
    <row r="76" spans="2:6">
      <c r="C76" s="14"/>
      <c r="D76" s="14"/>
      <c r="E76" s="14"/>
      <c r="F76" s="9"/>
    </row>
    <row r="77" spans="2:6">
      <c r="C77" s="14"/>
      <c r="D77" s="14"/>
      <c r="E77" s="14"/>
      <c r="F77" s="9"/>
    </row>
    <row r="78" spans="2:6">
      <c r="C78" s="14"/>
      <c r="D78" s="14"/>
      <c r="E78" s="14"/>
      <c r="F78" s="9"/>
    </row>
    <row r="79" spans="2:6">
      <c r="C79" s="14"/>
      <c r="D79" s="14"/>
      <c r="E79" s="14"/>
      <c r="F79" s="9"/>
    </row>
    <row r="80" spans="2:6">
      <c r="C80" s="14"/>
      <c r="D80" s="14"/>
      <c r="E80" s="14"/>
      <c r="F80" s="9"/>
    </row>
    <row r="81" spans="3:6">
      <c r="C81" s="14"/>
      <c r="D81" s="14"/>
      <c r="E81" s="14"/>
      <c r="F81" s="9"/>
    </row>
    <row r="82" spans="3:6">
      <c r="C82" s="14"/>
      <c r="D82" s="14"/>
      <c r="E82" s="14"/>
      <c r="F82" s="9"/>
    </row>
    <row r="83" spans="3:6">
      <c r="C83" s="14"/>
      <c r="D83" s="14"/>
      <c r="E83" s="14"/>
      <c r="F83" s="9"/>
    </row>
    <row r="84" spans="3:6">
      <c r="C84" s="14"/>
      <c r="D84" s="14"/>
      <c r="E84" s="14"/>
      <c r="F84" s="9"/>
    </row>
    <row r="85" spans="3:6">
      <c r="C85" s="14"/>
      <c r="D85" s="14"/>
      <c r="E85" s="14"/>
      <c r="F85" s="9"/>
    </row>
    <row r="86" spans="3:6">
      <c r="C86" s="14"/>
      <c r="D86" s="14"/>
      <c r="E86" s="14"/>
      <c r="F86" s="9"/>
    </row>
    <row r="87" spans="3:6">
      <c r="C87" s="14"/>
      <c r="D87" s="14"/>
      <c r="E87" s="14"/>
      <c r="F87" s="9"/>
    </row>
    <row r="88" spans="3:6">
      <c r="C88" s="14"/>
      <c r="D88" s="14"/>
      <c r="E88" s="14"/>
      <c r="F88" s="9"/>
    </row>
    <row r="89" spans="3:6">
      <c r="C89" s="14"/>
      <c r="D89" s="14"/>
      <c r="E89" s="14"/>
      <c r="F89" s="9"/>
    </row>
    <row r="90" spans="3:6">
      <c r="C90" s="14"/>
      <c r="D90" s="14"/>
      <c r="E90" s="14"/>
      <c r="F90" s="9"/>
    </row>
    <row r="91" spans="3:6">
      <c r="C91" s="14"/>
      <c r="D91" s="14"/>
      <c r="E91" s="14"/>
      <c r="F91" s="9"/>
    </row>
    <row r="92" spans="3:6">
      <c r="C92" s="14"/>
      <c r="D92" s="14"/>
      <c r="E92" s="14"/>
      <c r="F92" s="9"/>
    </row>
    <row r="93" spans="3:6">
      <c r="C93" s="14"/>
      <c r="D93" s="14"/>
      <c r="E93" s="14"/>
      <c r="F93" s="9"/>
    </row>
    <row r="94" spans="3:6">
      <c r="C94" s="14"/>
      <c r="D94" s="14"/>
      <c r="E94" s="14"/>
      <c r="F94" s="9"/>
    </row>
    <row r="95" spans="3:6">
      <c r="C95" s="14"/>
      <c r="D95" s="14"/>
      <c r="E95" s="14"/>
      <c r="F95" s="9"/>
    </row>
    <row r="96" spans="3:6">
      <c r="C96" s="14"/>
      <c r="D96" s="14"/>
      <c r="E96" s="14"/>
      <c r="F96" s="9"/>
    </row>
    <row r="97" spans="3:6">
      <c r="C97" s="14"/>
      <c r="D97" s="14"/>
      <c r="E97" s="14"/>
      <c r="F97" s="9"/>
    </row>
    <row r="98" spans="3:6">
      <c r="C98" s="14"/>
      <c r="D98" s="14"/>
      <c r="E98" s="14"/>
      <c r="F98" s="9"/>
    </row>
    <row r="99" spans="3:6">
      <c r="C99" s="14"/>
      <c r="D99" s="14"/>
      <c r="E99" s="14"/>
      <c r="F99" s="9"/>
    </row>
    <row r="100" spans="3:6">
      <c r="C100" s="14"/>
      <c r="D100" s="14"/>
      <c r="E100" s="14"/>
      <c r="F100" s="9"/>
    </row>
    <row r="101" spans="3:6">
      <c r="C101" s="14"/>
      <c r="D101" s="14"/>
      <c r="E101" s="14"/>
      <c r="F101" s="9"/>
    </row>
    <row r="102" spans="3:6">
      <c r="C102" s="14"/>
      <c r="D102" s="14"/>
      <c r="E102" s="14"/>
      <c r="F102" s="9"/>
    </row>
    <row r="103" spans="3:6">
      <c r="C103" s="14"/>
      <c r="D103" s="14"/>
      <c r="E103" s="14"/>
      <c r="F103" s="9"/>
    </row>
    <row r="104" spans="3:6">
      <c r="C104" s="14"/>
      <c r="D104" s="14"/>
      <c r="E104" s="14"/>
      <c r="F104" s="9"/>
    </row>
    <row r="105" spans="3:6">
      <c r="C105" s="14"/>
      <c r="D105" s="14"/>
      <c r="E105" s="14"/>
      <c r="F105" s="9"/>
    </row>
    <row r="106" spans="3:6">
      <c r="C106" s="14"/>
      <c r="D106" s="14"/>
      <c r="E106" s="14"/>
      <c r="F106" s="9"/>
    </row>
    <row r="107" spans="3:6">
      <c r="C107" s="14"/>
      <c r="D107" s="14"/>
      <c r="E107" s="14"/>
      <c r="F107" s="9"/>
    </row>
    <row r="108" spans="3:6">
      <c r="C108" s="14"/>
      <c r="D108" s="14"/>
      <c r="E108" s="14"/>
      <c r="F108" s="9"/>
    </row>
    <row r="109" spans="3:6">
      <c r="C109" s="14"/>
      <c r="D109" s="14"/>
      <c r="E109" s="14"/>
      <c r="F109" s="9"/>
    </row>
    <row r="110" spans="3:6">
      <c r="C110" s="14"/>
      <c r="D110" s="14"/>
      <c r="E110" s="14"/>
      <c r="F110" s="9"/>
    </row>
    <row r="111" spans="3:6">
      <c r="C111" s="14"/>
      <c r="D111" s="14"/>
      <c r="E111" s="14"/>
      <c r="F111" s="9"/>
    </row>
    <row r="112" spans="3:6">
      <c r="C112" s="14"/>
      <c r="D112" s="14"/>
      <c r="E112" s="14"/>
      <c r="F112" s="9"/>
    </row>
    <row r="113" spans="3:6">
      <c r="C113" s="14"/>
      <c r="D113" s="14"/>
      <c r="E113" s="14"/>
      <c r="F113" s="9"/>
    </row>
    <row r="114" spans="3:6">
      <c r="C114" s="14"/>
      <c r="D114" s="14"/>
      <c r="E114" s="14"/>
      <c r="F114" s="9"/>
    </row>
    <row r="115" spans="3:6">
      <c r="C115" s="14"/>
      <c r="D115" s="14"/>
      <c r="E115" s="14"/>
      <c r="F115" s="9"/>
    </row>
    <row r="116" spans="3:6">
      <c r="C116" s="14"/>
      <c r="D116" s="14"/>
      <c r="E116" s="14"/>
      <c r="F116" s="9"/>
    </row>
    <row r="117" spans="3:6">
      <c r="C117" s="14"/>
      <c r="D117" s="14"/>
      <c r="E117" s="14"/>
      <c r="F117" s="9"/>
    </row>
    <row r="118" spans="3:6">
      <c r="C118" s="14"/>
      <c r="D118" s="14"/>
      <c r="E118" s="14"/>
      <c r="F118" s="9"/>
    </row>
    <row r="119" spans="3:6">
      <c r="C119" s="14"/>
      <c r="D119" s="14"/>
      <c r="E119" s="14"/>
      <c r="F119" s="9"/>
    </row>
    <row r="120" spans="3:6">
      <c r="C120" s="14"/>
      <c r="D120" s="14"/>
      <c r="E120" s="14"/>
      <c r="F120" s="9"/>
    </row>
    <row r="121" spans="3:6">
      <c r="C121" s="14"/>
      <c r="D121" s="14"/>
      <c r="E121" s="14"/>
      <c r="F121" s="9"/>
    </row>
    <row r="122" spans="3:6">
      <c r="C122" s="14"/>
      <c r="D122" s="14"/>
      <c r="E122" s="14"/>
      <c r="F122" s="9"/>
    </row>
    <row r="123" spans="3:6">
      <c r="C123" s="14"/>
      <c r="D123" s="14"/>
      <c r="E123" s="14"/>
      <c r="F123" s="9"/>
    </row>
    <row r="124" spans="3:6">
      <c r="C124" s="14"/>
      <c r="D124" s="14"/>
      <c r="E124" s="14"/>
      <c r="F124" s="9"/>
    </row>
    <row r="125" spans="3:6">
      <c r="C125" s="14"/>
      <c r="D125" s="14"/>
      <c r="E125" s="14"/>
      <c r="F125" s="9"/>
    </row>
    <row r="126" spans="3:6">
      <c r="C126" s="14"/>
      <c r="D126" s="14"/>
      <c r="E126" s="14"/>
      <c r="F126" s="9"/>
    </row>
    <row r="127" spans="3:6">
      <c r="C127" s="14"/>
      <c r="D127" s="14"/>
      <c r="E127" s="14"/>
      <c r="F127" s="9"/>
    </row>
    <row r="128" spans="3:6">
      <c r="C128" s="14"/>
      <c r="D128" s="14"/>
      <c r="E128" s="14"/>
      <c r="F128" s="9"/>
    </row>
    <row r="129" spans="3:6">
      <c r="C129" s="14"/>
      <c r="D129" s="14"/>
      <c r="E129" s="14"/>
      <c r="F129" s="9"/>
    </row>
    <row r="130" spans="3:6">
      <c r="C130" s="14"/>
      <c r="D130" s="14"/>
      <c r="E130" s="14"/>
      <c r="F130" s="9"/>
    </row>
    <row r="131" spans="3:6">
      <c r="C131" s="14"/>
      <c r="D131" s="14"/>
      <c r="E131" s="14"/>
      <c r="F131" s="9"/>
    </row>
    <row r="132" spans="3:6">
      <c r="C132" s="14"/>
      <c r="D132" s="14"/>
      <c r="E132" s="14"/>
      <c r="F132" s="9"/>
    </row>
    <row r="133" spans="3:6">
      <c r="C133" s="14"/>
      <c r="D133" s="14"/>
      <c r="E133" s="14"/>
      <c r="F133" s="9"/>
    </row>
    <row r="134" spans="3:6">
      <c r="C134" s="14"/>
      <c r="D134" s="14"/>
      <c r="E134" s="14"/>
      <c r="F134" s="9"/>
    </row>
    <row r="135" spans="3:6">
      <c r="C135" s="14"/>
      <c r="D135" s="14"/>
      <c r="E135" s="14"/>
      <c r="F135" s="9"/>
    </row>
    <row r="136" spans="3:6">
      <c r="C136" s="14"/>
      <c r="D136" s="14"/>
      <c r="E136" s="14"/>
      <c r="F136" s="9"/>
    </row>
    <row r="137" spans="3:6">
      <c r="C137" s="14"/>
      <c r="D137" s="14"/>
      <c r="E137" s="14"/>
      <c r="F137" s="9"/>
    </row>
    <row r="138" spans="3:6">
      <c r="C138" s="14"/>
      <c r="D138" s="14"/>
      <c r="E138" s="14"/>
      <c r="F138" s="9"/>
    </row>
    <row r="139" spans="3:6">
      <c r="C139" s="14"/>
      <c r="D139" s="14"/>
      <c r="E139" s="14"/>
      <c r="F139" s="9"/>
    </row>
    <row r="140" spans="3:6">
      <c r="C140" s="14"/>
      <c r="D140" s="14"/>
      <c r="E140" s="14"/>
      <c r="F140" s="9"/>
    </row>
    <row r="141" spans="3:6">
      <c r="C141" s="14"/>
      <c r="D141" s="14"/>
      <c r="E141" s="14"/>
      <c r="F141" s="9"/>
    </row>
    <row r="142" spans="3:6">
      <c r="C142" s="14"/>
      <c r="D142" s="14"/>
      <c r="E142" s="14"/>
      <c r="F142" s="9"/>
    </row>
    <row r="143" spans="3:6">
      <c r="C143" s="14"/>
      <c r="D143" s="14"/>
      <c r="E143" s="14"/>
      <c r="F143" s="9"/>
    </row>
    <row r="144" spans="3:6">
      <c r="C144" s="14"/>
      <c r="D144" s="14"/>
      <c r="E144" s="14"/>
      <c r="F144" s="9"/>
    </row>
    <row r="145" spans="3:6">
      <c r="C145" s="14"/>
      <c r="D145" s="14"/>
      <c r="E145" s="14"/>
      <c r="F145" s="9"/>
    </row>
    <row r="146" spans="3:6">
      <c r="C146" s="14"/>
      <c r="D146" s="14"/>
      <c r="E146" s="14"/>
      <c r="F146" s="9"/>
    </row>
    <row r="147" spans="3:6">
      <c r="C147" s="14"/>
      <c r="D147" s="14"/>
      <c r="E147" s="14"/>
      <c r="F147" s="9"/>
    </row>
    <row r="148" spans="3:6">
      <c r="C148" s="14"/>
      <c r="D148" s="14"/>
      <c r="E148" s="14"/>
      <c r="F148" s="9"/>
    </row>
    <row r="149" spans="3:6">
      <c r="C149" s="14"/>
      <c r="D149" s="14"/>
      <c r="E149" s="14"/>
      <c r="F149" s="9"/>
    </row>
    <row r="150" spans="3:6">
      <c r="C150" s="14"/>
      <c r="D150" s="14"/>
      <c r="E150" s="14"/>
      <c r="F150" s="9"/>
    </row>
    <row r="151" spans="3:6">
      <c r="C151" s="14"/>
      <c r="D151" s="14"/>
      <c r="E151" s="14"/>
      <c r="F151" s="9"/>
    </row>
    <row r="152" spans="3:6">
      <c r="C152" s="14"/>
      <c r="D152" s="14"/>
      <c r="E152" s="14"/>
      <c r="F152" s="9"/>
    </row>
    <row r="153" spans="3:6">
      <c r="C153" s="14"/>
      <c r="D153" s="14"/>
      <c r="E153" s="14"/>
      <c r="F153" s="9"/>
    </row>
    <row r="154" spans="3:6">
      <c r="C154" s="14"/>
      <c r="D154" s="14"/>
      <c r="E154" s="14"/>
      <c r="F154" s="9"/>
    </row>
    <row r="155" spans="3:6">
      <c r="C155" s="14"/>
      <c r="D155" s="14"/>
      <c r="E155" s="14"/>
      <c r="F155" s="9"/>
    </row>
    <row r="156" spans="3:6">
      <c r="C156" s="14"/>
      <c r="D156" s="14"/>
      <c r="E156" s="14"/>
      <c r="F156" s="9"/>
    </row>
    <row r="157" spans="3:6">
      <c r="C157" s="14"/>
      <c r="D157" s="14"/>
      <c r="E157" s="14"/>
      <c r="F157" s="9"/>
    </row>
    <row r="158" spans="3:6">
      <c r="C158" s="14"/>
      <c r="D158" s="14"/>
      <c r="E158" s="14"/>
      <c r="F158" s="9"/>
    </row>
    <row r="159" spans="3:6">
      <c r="C159" s="14"/>
      <c r="D159" s="14"/>
      <c r="E159" s="14"/>
      <c r="F159" s="9"/>
    </row>
    <row r="160" spans="3:6">
      <c r="C160" s="14"/>
      <c r="D160" s="14"/>
      <c r="E160" s="14"/>
      <c r="F160" s="9"/>
    </row>
    <row r="161" spans="3:6">
      <c r="C161" s="14"/>
      <c r="D161" s="14"/>
      <c r="E161" s="14"/>
      <c r="F161" s="9"/>
    </row>
    <row r="162" spans="3:6">
      <c r="C162" s="14"/>
      <c r="D162" s="14"/>
      <c r="E162" s="14"/>
      <c r="F162" s="9"/>
    </row>
    <row r="163" spans="3:6">
      <c r="C163" s="14"/>
      <c r="D163" s="14"/>
      <c r="E163" s="14"/>
      <c r="F163" s="9"/>
    </row>
    <row r="164" spans="3:6">
      <c r="C164" s="14"/>
      <c r="D164" s="14"/>
      <c r="E164" s="14"/>
      <c r="F164" s="9"/>
    </row>
    <row r="165" spans="3:6">
      <c r="C165" s="14"/>
      <c r="D165" s="14"/>
      <c r="E165" s="14"/>
      <c r="F165" s="9"/>
    </row>
    <row r="166" spans="3:6">
      <c r="C166" s="14"/>
      <c r="D166" s="14"/>
      <c r="E166" s="14"/>
      <c r="F166" s="9"/>
    </row>
    <row r="167" spans="3:6">
      <c r="C167" s="14"/>
      <c r="D167" s="14"/>
      <c r="E167" s="14"/>
      <c r="F167" s="9"/>
    </row>
    <row r="168" spans="3:6">
      <c r="C168" s="14"/>
      <c r="D168" s="14"/>
      <c r="E168" s="14"/>
      <c r="F168" s="9"/>
    </row>
    <row r="169" spans="3:6">
      <c r="C169" s="14"/>
      <c r="D169" s="14"/>
      <c r="E169" s="14"/>
      <c r="F169" s="9"/>
    </row>
    <row r="170" spans="3:6">
      <c r="C170" s="14"/>
      <c r="D170" s="14"/>
      <c r="E170" s="14"/>
      <c r="F170" s="9"/>
    </row>
    <row r="171" spans="3:6">
      <c r="C171" s="14"/>
      <c r="D171" s="14"/>
      <c r="E171" s="14"/>
      <c r="F171" s="9"/>
    </row>
    <row r="172" spans="3:6">
      <c r="C172" s="14"/>
      <c r="D172" s="14"/>
      <c r="E172" s="14"/>
      <c r="F172" s="9"/>
    </row>
    <row r="173" spans="3:6">
      <c r="C173" s="14"/>
      <c r="D173" s="14"/>
      <c r="E173" s="14"/>
      <c r="F173" s="9"/>
    </row>
    <row r="174" spans="3:6">
      <c r="C174" s="14"/>
      <c r="D174" s="14"/>
      <c r="E174" s="14"/>
      <c r="F174" s="9"/>
    </row>
    <row r="175" spans="3:6">
      <c r="C175" s="14"/>
      <c r="D175" s="14"/>
      <c r="E175" s="14"/>
      <c r="F175" s="9"/>
    </row>
    <row r="176" spans="3:6">
      <c r="C176" s="14"/>
      <c r="D176" s="14"/>
      <c r="E176" s="14"/>
      <c r="F176" s="9"/>
    </row>
    <row r="177" spans="3:6">
      <c r="C177" s="14"/>
      <c r="D177" s="14"/>
      <c r="E177" s="14"/>
      <c r="F177" s="9"/>
    </row>
    <row r="178" spans="3:6">
      <c r="C178" s="14"/>
      <c r="D178" s="14"/>
      <c r="E178" s="14"/>
      <c r="F178" s="9"/>
    </row>
    <row r="179" spans="3:6">
      <c r="C179" s="14"/>
      <c r="D179" s="14"/>
      <c r="E179" s="14"/>
      <c r="F179" s="9"/>
    </row>
    <row r="180" spans="3:6">
      <c r="C180" s="14"/>
      <c r="D180" s="14"/>
      <c r="E180" s="14"/>
      <c r="F180" s="9"/>
    </row>
    <row r="181" spans="3:6">
      <c r="C181" s="14"/>
      <c r="D181" s="14"/>
      <c r="E181" s="14"/>
      <c r="F181" s="9"/>
    </row>
    <row r="182" spans="3:6">
      <c r="C182" s="14"/>
      <c r="D182" s="14"/>
      <c r="E182" s="14"/>
      <c r="F182" s="9"/>
    </row>
    <row r="183" spans="3:6">
      <c r="C183" s="14"/>
      <c r="D183" s="14"/>
      <c r="E183" s="14"/>
      <c r="F183" s="9"/>
    </row>
    <row r="184" spans="3:6">
      <c r="C184" s="14"/>
      <c r="D184" s="14"/>
      <c r="E184" s="14"/>
      <c r="F184" s="9"/>
    </row>
    <row r="185" spans="3:6">
      <c r="C185" s="14"/>
      <c r="D185" s="14"/>
      <c r="E185" s="14"/>
      <c r="F185" s="9"/>
    </row>
    <row r="186" spans="3:6">
      <c r="C186" s="14"/>
      <c r="D186" s="14"/>
      <c r="E186" s="14"/>
      <c r="F186" s="9"/>
    </row>
    <row r="187" spans="3:6">
      <c r="C187" s="14"/>
      <c r="D187" s="14"/>
      <c r="E187" s="14"/>
      <c r="F187" s="9"/>
    </row>
    <row r="188" spans="3:6">
      <c r="C188" s="14"/>
      <c r="D188" s="14"/>
      <c r="E188" s="14"/>
      <c r="F188" s="9"/>
    </row>
    <row r="189" spans="3:6">
      <c r="C189" s="14"/>
      <c r="D189" s="14"/>
      <c r="E189" s="14"/>
      <c r="F189" s="9"/>
    </row>
    <row r="190" spans="3:6">
      <c r="C190" s="14"/>
      <c r="D190" s="14"/>
      <c r="E190" s="14"/>
      <c r="F190" s="9"/>
    </row>
    <row r="191" spans="3:6">
      <c r="C191" s="14"/>
      <c r="D191" s="14"/>
      <c r="E191" s="14"/>
      <c r="F191" s="9"/>
    </row>
    <row r="192" spans="3:6">
      <c r="C192" s="14"/>
      <c r="D192" s="14"/>
      <c r="E192" s="14"/>
      <c r="F192" s="9"/>
    </row>
    <row r="193" spans="3:6">
      <c r="C193" s="14"/>
      <c r="D193" s="14"/>
      <c r="E193" s="14"/>
      <c r="F193" s="9"/>
    </row>
    <row r="194" spans="3:6">
      <c r="C194" s="14"/>
      <c r="D194" s="14"/>
      <c r="E194" s="14"/>
      <c r="F194" s="9"/>
    </row>
    <row r="195" spans="3:6">
      <c r="C195" s="14"/>
      <c r="D195" s="14"/>
      <c r="E195" s="14"/>
      <c r="F195" s="9"/>
    </row>
    <row r="196" spans="3:6">
      <c r="C196" s="14"/>
      <c r="D196" s="14"/>
      <c r="E196" s="14"/>
      <c r="F196" s="9"/>
    </row>
    <row r="197" spans="3:6">
      <c r="C197" s="14"/>
      <c r="D197" s="14"/>
      <c r="E197" s="14"/>
      <c r="F197" s="9"/>
    </row>
    <row r="198" spans="3:6">
      <c r="C198" s="14"/>
      <c r="D198" s="14"/>
      <c r="E198" s="14"/>
      <c r="F198" s="9"/>
    </row>
    <row r="199" spans="3:6">
      <c r="C199" s="14"/>
      <c r="D199" s="14"/>
      <c r="E199" s="14"/>
      <c r="F199" s="9"/>
    </row>
    <row r="200" spans="3:6">
      <c r="C200" s="14"/>
      <c r="D200" s="14"/>
      <c r="E200" s="14"/>
      <c r="F200" s="9"/>
    </row>
    <row r="201" spans="3:6">
      <c r="C201" s="14"/>
      <c r="D201" s="14"/>
      <c r="E201" s="14"/>
      <c r="F201" s="9"/>
    </row>
    <row r="202" spans="3:6">
      <c r="C202" s="14"/>
      <c r="D202" s="14"/>
      <c r="E202" s="14"/>
      <c r="F202" s="9"/>
    </row>
    <row r="203" spans="3:6">
      <c r="C203" s="14"/>
      <c r="D203" s="14"/>
      <c r="E203" s="14"/>
      <c r="F203" s="9"/>
    </row>
    <row r="204" spans="3:6">
      <c r="C204" s="14"/>
      <c r="D204" s="14"/>
      <c r="E204" s="14"/>
      <c r="F204" s="9"/>
    </row>
    <row r="205" spans="3:6">
      <c r="C205" s="14"/>
      <c r="D205" s="14"/>
      <c r="E205" s="14"/>
      <c r="F205" s="9"/>
    </row>
    <row r="206" spans="3:6">
      <c r="C206" s="14"/>
      <c r="D206" s="14"/>
      <c r="E206" s="14"/>
      <c r="F206" s="9"/>
    </row>
    <row r="207" spans="3:6">
      <c r="C207" s="14"/>
      <c r="D207" s="14"/>
      <c r="E207" s="14"/>
      <c r="F207" s="9"/>
    </row>
    <row r="208" spans="3:6">
      <c r="C208" s="14"/>
      <c r="D208" s="14"/>
      <c r="E208" s="14"/>
      <c r="F208" s="9"/>
    </row>
    <row r="209" spans="3:6">
      <c r="C209" s="14"/>
      <c r="D209" s="14"/>
      <c r="E209" s="14"/>
      <c r="F209" s="9"/>
    </row>
    <row r="210" spans="3:6">
      <c r="C210" s="14"/>
      <c r="D210" s="14"/>
      <c r="E210" s="14"/>
      <c r="F210" s="9"/>
    </row>
    <row r="211" spans="3:6">
      <c r="C211" s="14"/>
      <c r="D211" s="14"/>
      <c r="E211" s="14"/>
      <c r="F211" s="9"/>
    </row>
    <row r="212" spans="3:6">
      <c r="C212" s="14"/>
      <c r="D212" s="14"/>
      <c r="E212" s="14"/>
      <c r="F212" s="9"/>
    </row>
    <row r="213" spans="3:6">
      <c r="C213" s="14"/>
      <c r="D213" s="14"/>
      <c r="E213" s="14"/>
      <c r="F213" s="9"/>
    </row>
    <row r="214" spans="3:6">
      <c r="C214" s="14"/>
      <c r="D214" s="14"/>
      <c r="E214" s="14"/>
      <c r="F214" s="9"/>
    </row>
    <row r="215" spans="3:6">
      <c r="C215" s="14"/>
      <c r="D215" s="14"/>
      <c r="E215" s="14"/>
      <c r="F215" s="9"/>
    </row>
    <row r="216" spans="3:6">
      <c r="C216" s="14"/>
      <c r="D216" s="14"/>
      <c r="E216" s="14"/>
      <c r="F216" s="9"/>
    </row>
    <row r="217" spans="3:6">
      <c r="C217" s="14"/>
      <c r="D217" s="14"/>
      <c r="E217" s="14"/>
      <c r="F217" s="9"/>
    </row>
    <row r="218" spans="3:6">
      <c r="C218" s="14"/>
      <c r="D218" s="14"/>
      <c r="E218" s="14"/>
      <c r="F218" s="9"/>
    </row>
    <row r="219" spans="3:6">
      <c r="C219" s="14"/>
      <c r="D219" s="14"/>
      <c r="E219" s="14"/>
      <c r="F219" s="9"/>
    </row>
    <row r="220" spans="3:6">
      <c r="C220" s="14"/>
      <c r="D220" s="14"/>
      <c r="E220" s="14"/>
      <c r="F220" s="9"/>
    </row>
    <row r="221" spans="3:6">
      <c r="C221" s="14"/>
      <c r="D221" s="14"/>
      <c r="E221" s="14"/>
      <c r="F221" s="9"/>
    </row>
    <row r="222" spans="3:6">
      <c r="C222" s="14"/>
      <c r="D222" s="14"/>
      <c r="E222" s="14"/>
      <c r="F222" s="9"/>
    </row>
    <row r="223" spans="3:6">
      <c r="C223" s="14"/>
      <c r="D223" s="14"/>
      <c r="E223" s="14"/>
      <c r="F223" s="9"/>
    </row>
    <row r="224" spans="3:6">
      <c r="C224" s="14"/>
      <c r="D224" s="14"/>
      <c r="E224" s="14"/>
      <c r="F224" s="9"/>
    </row>
    <row r="225" spans="3:6">
      <c r="C225" s="14"/>
      <c r="D225" s="14"/>
      <c r="E225" s="14"/>
      <c r="F225" s="9"/>
    </row>
    <row r="226" spans="3:6">
      <c r="C226" s="14"/>
      <c r="D226" s="14"/>
      <c r="E226" s="14"/>
      <c r="F226" s="9"/>
    </row>
    <row r="227" spans="3:6">
      <c r="C227" s="14"/>
      <c r="D227" s="14"/>
      <c r="E227" s="14"/>
      <c r="F227" s="9"/>
    </row>
    <row r="228" spans="3:6">
      <c r="C228" s="14"/>
      <c r="D228" s="14"/>
      <c r="E228" s="14"/>
      <c r="F228" s="9"/>
    </row>
    <row r="229" spans="3:6">
      <c r="C229" s="14"/>
      <c r="D229" s="14"/>
      <c r="E229" s="14"/>
      <c r="F229" s="9"/>
    </row>
    <row r="230" spans="3:6">
      <c r="C230" s="14"/>
      <c r="D230" s="14"/>
      <c r="E230" s="14"/>
      <c r="F230" s="9"/>
    </row>
    <row r="231" spans="3:6">
      <c r="C231" s="14"/>
      <c r="D231" s="14"/>
      <c r="E231" s="14"/>
      <c r="F231" s="9"/>
    </row>
    <row r="232" spans="3:6">
      <c r="C232" s="14"/>
      <c r="D232" s="14"/>
      <c r="E232" s="14"/>
      <c r="F232" s="9"/>
    </row>
    <row r="233" spans="3:6">
      <c r="C233" s="14"/>
      <c r="D233" s="14"/>
      <c r="E233" s="14"/>
      <c r="F233" s="9"/>
    </row>
    <row r="234" spans="3:6">
      <c r="C234" s="14"/>
      <c r="D234" s="14"/>
      <c r="E234" s="14"/>
      <c r="F234" s="9"/>
    </row>
    <row r="235" spans="3:6">
      <c r="C235" s="14"/>
      <c r="D235" s="14"/>
      <c r="E235" s="14"/>
      <c r="F235" s="9"/>
    </row>
    <row r="236" spans="3:6">
      <c r="C236" s="14"/>
      <c r="D236" s="14"/>
      <c r="E236" s="14"/>
      <c r="F236" s="9"/>
    </row>
    <row r="237" spans="3:6">
      <c r="C237" s="14"/>
      <c r="D237" s="14"/>
      <c r="E237" s="14"/>
      <c r="F237" s="9"/>
    </row>
    <row r="238" spans="3:6">
      <c r="C238" s="14"/>
      <c r="D238" s="14"/>
      <c r="E238" s="14"/>
      <c r="F238" s="9"/>
    </row>
    <row r="239" spans="3:6">
      <c r="C239" s="14"/>
      <c r="D239" s="14"/>
      <c r="E239" s="14"/>
      <c r="F239" s="9"/>
    </row>
    <row r="240" spans="3:6">
      <c r="C240" s="14"/>
      <c r="D240" s="14"/>
      <c r="E240" s="14"/>
      <c r="F240" s="9"/>
    </row>
    <row r="241" spans="3:6">
      <c r="C241" s="14"/>
      <c r="D241" s="14"/>
      <c r="E241" s="14"/>
      <c r="F241" s="9"/>
    </row>
    <row r="242" spans="3:6">
      <c r="C242" s="14"/>
      <c r="D242" s="14"/>
      <c r="E242" s="14"/>
      <c r="F242" s="9"/>
    </row>
    <row r="243" spans="3:6">
      <c r="C243" s="14"/>
      <c r="D243" s="14"/>
      <c r="E243" s="14"/>
      <c r="F243" s="9"/>
    </row>
    <row r="244" spans="3:6">
      <c r="C244" s="14"/>
      <c r="D244" s="14"/>
      <c r="E244" s="14"/>
      <c r="F244" s="9"/>
    </row>
    <row r="245" spans="3:6">
      <c r="C245" s="14"/>
      <c r="D245" s="14"/>
      <c r="E245" s="14"/>
      <c r="F245" s="9"/>
    </row>
    <row r="246" spans="3:6">
      <c r="C246" s="14"/>
      <c r="D246" s="14"/>
      <c r="E246" s="14"/>
      <c r="F246" s="9"/>
    </row>
    <row r="247" spans="3:6">
      <c r="C247" s="14"/>
      <c r="D247" s="14"/>
      <c r="E247" s="14"/>
      <c r="F247" s="9"/>
    </row>
    <row r="248" spans="3:6">
      <c r="C248" s="14"/>
      <c r="D248" s="14"/>
      <c r="E248" s="14"/>
      <c r="F248" s="9"/>
    </row>
    <row r="249" spans="3:6">
      <c r="C249" s="14"/>
      <c r="D249" s="14"/>
      <c r="E249" s="14"/>
      <c r="F249" s="9"/>
    </row>
    <row r="250" spans="3:6">
      <c r="C250" s="14"/>
      <c r="D250" s="14"/>
      <c r="E250" s="14"/>
      <c r="F250" s="9"/>
    </row>
    <row r="251" spans="3:6">
      <c r="C251" s="14"/>
      <c r="D251" s="14"/>
      <c r="E251" s="14"/>
      <c r="F251" s="9"/>
    </row>
    <row r="252" spans="3:6">
      <c r="C252" s="14"/>
      <c r="D252" s="14"/>
      <c r="E252" s="14"/>
      <c r="F252" s="9"/>
    </row>
    <row r="253" spans="3:6">
      <c r="C253" s="14"/>
      <c r="D253" s="14"/>
      <c r="E253" s="14"/>
      <c r="F253" s="9"/>
    </row>
    <row r="254" spans="3:6">
      <c r="C254" s="14"/>
      <c r="D254" s="14"/>
      <c r="E254" s="14"/>
      <c r="F254" s="9"/>
    </row>
    <row r="255" spans="3:6">
      <c r="C255" s="14"/>
      <c r="D255" s="14"/>
      <c r="E255" s="14"/>
      <c r="F255" s="9"/>
    </row>
    <row r="256" spans="3:6">
      <c r="C256" s="14"/>
      <c r="D256" s="14"/>
      <c r="E256" s="14"/>
      <c r="F256" s="9"/>
    </row>
    <row r="257" spans="3:6">
      <c r="C257" s="14"/>
      <c r="D257" s="14"/>
      <c r="E257" s="14"/>
      <c r="F257" s="9"/>
    </row>
    <row r="258" spans="3:6">
      <c r="C258" s="14"/>
      <c r="D258" s="14"/>
      <c r="E258" s="14"/>
      <c r="F258" s="9"/>
    </row>
    <row r="259" spans="3:6">
      <c r="C259" s="14"/>
      <c r="D259" s="14"/>
      <c r="E259" s="14"/>
      <c r="F259" s="9"/>
    </row>
    <row r="260" spans="3:6">
      <c r="C260" s="14"/>
      <c r="D260" s="14"/>
      <c r="E260" s="14"/>
      <c r="F260" s="9"/>
    </row>
    <row r="261" spans="3:6">
      <c r="C261" s="14"/>
      <c r="D261" s="14"/>
      <c r="E261" s="14"/>
      <c r="F261" s="9"/>
    </row>
    <row r="262" spans="3:6">
      <c r="C262" s="14"/>
      <c r="D262" s="14"/>
      <c r="E262" s="14"/>
      <c r="F262" s="9"/>
    </row>
    <row r="263" spans="3:6">
      <c r="C263" s="14"/>
      <c r="D263" s="14"/>
      <c r="E263" s="14"/>
      <c r="F263" s="9"/>
    </row>
    <row r="264" spans="3:6">
      <c r="C264" s="14"/>
      <c r="D264" s="14"/>
      <c r="E264" s="14"/>
      <c r="F264" s="9"/>
    </row>
    <row r="265" spans="3:6">
      <c r="C265" s="14"/>
      <c r="D265" s="14"/>
      <c r="E265" s="14"/>
      <c r="F265" s="9"/>
    </row>
    <row r="266" spans="3:6">
      <c r="C266" s="14"/>
      <c r="D266" s="14"/>
      <c r="E266" s="14"/>
      <c r="F266" s="9"/>
    </row>
    <row r="267" spans="3:6">
      <c r="C267" s="14"/>
      <c r="D267" s="14"/>
      <c r="E267" s="14"/>
      <c r="F267" s="9"/>
    </row>
    <row r="268" spans="3:6">
      <c r="C268" s="14"/>
      <c r="D268" s="14"/>
      <c r="E268" s="14"/>
      <c r="F268" s="9"/>
    </row>
    <row r="269" spans="3:6">
      <c r="C269" s="14"/>
      <c r="D269" s="14"/>
      <c r="E269" s="14"/>
      <c r="F269" s="9"/>
    </row>
    <row r="270" spans="3:6">
      <c r="C270" s="14"/>
      <c r="D270" s="14"/>
      <c r="E270" s="14"/>
      <c r="F270" s="9"/>
    </row>
    <row r="271" spans="3:6">
      <c r="C271" s="14"/>
      <c r="D271" s="14"/>
      <c r="E271" s="14"/>
      <c r="F271" s="9"/>
    </row>
    <row r="272" spans="3:6">
      <c r="C272" s="14"/>
      <c r="D272" s="14"/>
      <c r="E272" s="14"/>
      <c r="F272" s="9"/>
    </row>
    <row r="273" spans="3:6">
      <c r="C273" s="14"/>
      <c r="D273" s="14"/>
      <c r="E273" s="14"/>
      <c r="F273" s="9"/>
    </row>
    <row r="274" spans="3:6">
      <c r="C274" s="14"/>
      <c r="D274" s="14"/>
      <c r="E274" s="14"/>
      <c r="F274" s="9"/>
    </row>
    <row r="275" spans="3:6">
      <c r="C275" s="14"/>
      <c r="D275" s="14"/>
      <c r="E275" s="14"/>
      <c r="F275" s="9"/>
    </row>
    <row r="276" spans="3:6">
      <c r="C276" s="14"/>
      <c r="D276" s="14"/>
      <c r="E276" s="14"/>
      <c r="F276" s="9"/>
    </row>
    <row r="277" spans="3:6">
      <c r="C277" s="14"/>
      <c r="D277" s="14"/>
      <c r="E277" s="14"/>
      <c r="F277" s="9"/>
    </row>
    <row r="278" spans="3:6">
      <c r="C278" s="14"/>
      <c r="D278" s="14"/>
      <c r="E278" s="14"/>
      <c r="F278" s="9"/>
    </row>
    <row r="279" spans="3:6">
      <c r="C279" s="14"/>
      <c r="D279" s="14"/>
      <c r="E279" s="14"/>
      <c r="F279" s="9"/>
    </row>
    <row r="280" spans="3:6">
      <c r="C280" s="14"/>
      <c r="D280" s="14"/>
      <c r="E280" s="14"/>
      <c r="F280" s="9"/>
    </row>
    <row r="281" spans="3:6">
      <c r="C281" s="14"/>
      <c r="D281" s="14"/>
      <c r="E281" s="14"/>
      <c r="F281" s="9"/>
    </row>
    <row r="282" spans="3:6">
      <c r="C282" s="14"/>
      <c r="D282" s="14"/>
      <c r="E282" s="14"/>
      <c r="F282" s="9"/>
    </row>
    <row r="283" spans="3:6">
      <c r="C283" s="14"/>
      <c r="D283" s="14"/>
      <c r="E283" s="14"/>
      <c r="F283" s="9"/>
    </row>
    <row r="284" spans="3:6">
      <c r="C284" s="14"/>
      <c r="D284" s="14"/>
      <c r="E284" s="14"/>
      <c r="F284" s="9"/>
    </row>
    <row r="285" spans="3:6">
      <c r="C285" s="14"/>
      <c r="D285" s="14"/>
      <c r="E285" s="14"/>
      <c r="F285" s="9"/>
    </row>
    <row r="286" spans="3:6">
      <c r="C286" s="14"/>
      <c r="D286" s="14"/>
      <c r="E286" s="14"/>
      <c r="F286" s="9"/>
    </row>
    <row r="287" spans="3:6">
      <c r="C287" s="14"/>
      <c r="D287" s="14"/>
      <c r="E287" s="14"/>
      <c r="F287" s="9"/>
    </row>
    <row r="288" spans="3:6">
      <c r="C288" s="14"/>
      <c r="D288" s="14"/>
      <c r="E288" s="14"/>
      <c r="F288" s="9"/>
    </row>
    <row r="289" spans="3:6">
      <c r="C289" s="14"/>
      <c r="D289" s="14"/>
      <c r="E289" s="14"/>
      <c r="F289" s="9"/>
    </row>
    <row r="290" spans="3:6">
      <c r="C290" s="14"/>
      <c r="D290" s="14"/>
      <c r="E290" s="14"/>
      <c r="F290" s="9"/>
    </row>
    <row r="291" spans="3:6">
      <c r="C291" s="14"/>
      <c r="D291" s="14"/>
      <c r="E291" s="14"/>
      <c r="F291" s="9"/>
    </row>
    <row r="292" spans="3:6">
      <c r="C292" s="14"/>
      <c r="D292" s="14"/>
      <c r="E292" s="14"/>
      <c r="F292" s="9"/>
    </row>
    <row r="293" spans="3:6">
      <c r="C293" s="14"/>
      <c r="D293" s="14"/>
      <c r="E293" s="14"/>
      <c r="F293" s="9"/>
    </row>
    <row r="294" spans="3:6">
      <c r="C294" s="14"/>
      <c r="D294" s="14"/>
      <c r="E294" s="14"/>
      <c r="F294" s="9"/>
    </row>
    <row r="295" spans="3:6">
      <c r="C295" s="14"/>
      <c r="D295" s="14"/>
      <c r="E295" s="14"/>
      <c r="F295" s="9"/>
    </row>
    <row r="296" spans="3:6">
      <c r="C296" s="14"/>
      <c r="D296" s="14"/>
      <c r="E296" s="14"/>
      <c r="F296" s="9"/>
    </row>
    <row r="297" spans="3:6">
      <c r="C297" s="14"/>
      <c r="D297" s="14"/>
      <c r="E297" s="14"/>
      <c r="F297" s="9"/>
    </row>
    <row r="298" spans="3:6">
      <c r="C298" s="14"/>
      <c r="D298" s="14"/>
      <c r="E298" s="14"/>
      <c r="F298" s="9"/>
    </row>
    <row r="299" spans="3:6">
      <c r="C299" s="14"/>
      <c r="D299" s="14"/>
      <c r="E299" s="14"/>
      <c r="F299" s="9"/>
    </row>
    <row r="300" spans="3:6">
      <c r="C300" s="14"/>
      <c r="D300" s="14"/>
      <c r="E300" s="14"/>
      <c r="F300" s="9"/>
    </row>
    <row r="301" spans="3:6">
      <c r="C301" s="14"/>
      <c r="D301" s="14"/>
      <c r="E301" s="14"/>
      <c r="F301" s="9"/>
    </row>
    <row r="302" spans="3:6">
      <c r="C302" s="14"/>
      <c r="D302" s="14"/>
      <c r="E302" s="14"/>
      <c r="F302" s="9"/>
    </row>
    <row r="303" spans="3:6">
      <c r="C303" s="14"/>
      <c r="D303" s="14"/>
      <c r="E303" s="14"/>
      <c r="F303" s="9"/>
    </row>
    <row r="304" spans="3:6">
      <c r="C304" s="14"/>
      <c r="D304" s="14"/>
      <c r="E304" s="14"/>
      <c r="F304" s="9"/>
    </row>
    <row r="305" spans="3:6">
      <c r="C305" s="14"/>
      <c r="D305" s="14"/>
      <c r="E305" s="14"/>
      <c r="F305" s="9"/>
    </row>
    <row r="306" spans="3:6">
      <c r="C306" s="14"/>
      <c r="D306" s="14"/>
      <c r="E306" s="14"/>
      <c r="F306" s="9"/>
    </row>
    <row r="307" spans="3:6">
      <c r="C307" s="14"/>
      <c r="D307" s="14"/>
      <c r="E307" s="14"/>
      <c r="F307" s="9"/>
    </row>
    <row r="308" spans="3:6">
      <c r="C308" s="14"/>
      <c r="D308" s="14"/>
      <c r="E308" s="14"/>
      <c r="F308" s="9"/>
    </row>
    <row r="309" spans="3:6">
      <c r="C309" s="14"/>
      <c r="D309" s="14"/>
      <c r="E309" s="14"/>
      <c r="F309" s="9"/>
    </row>
    <row r="310" spans="3:6">
      <c r="C310" s="14"/>
      <c r="D310" s="14"/>
      <c r="E310" s="14"/>
      <c r="F310" s="9"/>
    </row>
    <row r="311" spans="3:6">
      <c r="C311" s="14"/>
      <c r="D311" s="14"/>
      <c r="E311" s="14"/>
      <c r="F311" s="9"/>
    </row>
    <row r="312" spans="3:6">
      <c r="C312" s="14"/>
      <c r="D312" s="14"/>
      <c r="E312" s="14"/>
      <c r="F312" s="9"/>
    </row>
    <row r="313" spans="3:6">
      <c r="C313" s="14"/>
      <c r="D313" s="14"/>
      <c r="E313" s="14"/>
      <c r="F313" s="9"/>
    </row>
    <row r="314" spans="3:6">
      <c r="C314" s="14"/>
      <c r="D314" s="14"/>
      <c r="E314" s="14"/>
      <c r="F314" s="9"/>
    </row>
    <row r="315" spans="3:6">
      <c r="C315" s="14"/>
      <c r="D315" s="14"/>
      <c r="E315" s="14"/>
      <c r="F315" s="9"/>
    </row>
    <row r="316" spans="3:6">
      <c r="C316" s="14"/>
      <c r="D316" s="14"/>
      <c r="E316" s="14"/>
      <c r="F316" s="9"/>
    </row>
    <row r="317" spans="3:6">
      <c r="C317" s="14"/>
      <c r="D317" s="14"/>
      <c r="E317" s="14"/>
      <c r="F317" s="9"/>
    </row>
    <row r="318" spans="3:6">
      <c r="C318" s="14"/>
      <c r="D318" s="14"/>
      <c r="E318" s="14"/>
      <c r="F318" s="9"/>
    </row>
    <row r="319" spans="3:6">
      <c r="C319" s="14"/>
      <c r="D319" s="14"/>
      <c r="E319" s="14"/>
      <c r="F319" s="9"/>
    </row>
    <row r="320" spans="3:6">
      <c r="C320" s="14"/>
      <c r="D320" s="14"/>
      <c r="E320" s="14"/>
      <c r="F320" s="9"/>
    </row>
    <row r="321" spans="3:6">
      <c r="C321" s="14"/>
      <c r="D321" s="14"/>
      <c r="E321" s="14"/>
      <c r="F321" s="9"/>
    </row>
    <row r="322" spans="3:6">
      <c r="C322" s="14"/>
      <c r="D322" s="14"/>
      <c r="E322" s="14"/>
      <c r="F322" s="9"/>
    </row>
    <row r="323" spans="3:6">
      <c r="C323" s="14"/>
      <c r="D323" s="14"/>
      <c r="E323" s="14"/>
      <c r="F323" s="9"/>
    </row>
    <row r="324" spans="3:6">
      <c r="C324" s="14"/>
      <c r="D324" s="14"/>
      <c r="E324" s="14"/>
      <c r="F324" s="9"/>
    </row>
    <row r="325" spans="3:6">
      <c r="C325" s="14"/>
      <c r="D325" s="14"/>
      <c r="E325" s="14"/>
      <c r="F325" s="9"/>
    </row>
    <row r="326" spans="3:6">
      <c r="C326" s="14"/>
      <c r="D326" s="14"/>
      <c r="E326" s="14"/>
      <c r="F326" s="9"/>
    </row>
    <row r="327" spans="3:6">
      <c r="C327" s="14"/>
      <c r="D327" s="14"/>
      <c r="E327" s="14"/>
      <c r="F327" s="9"/>
    </row>
    <row r="328" spans="3:6">
      <c r="C328" s="14"/>
      <c r="D328" s="14"/>
      <c r="E328" s="14"/>
      <c r="F328" s="9"/>
    </row>
    <row r="329" spans="3:6">
      <c r="C329" s="14"/>
      <c r="D329" s="14"/>
      <c r="E329" s="14"/>
      <c r="F329" s="9"/>
    </row>
    <row r="330" spans="3:6">
      <c r="C330" s="14"/>
      <c r="D330" s="14"/>
      <c r="E330" s="14"/>
      <c r="F330" s="9"/>
    </row>
    <row r="331" spans="3:6">
      <c r="C331" s="14"/>
      <c r="D331" s="14"/>
      <c r="E331" s="14"/>
      <c r="F331" s="9"/>
    </row>
    <row r="332" spans="3:6">
      <c r="C332" s="14"/>
      <c r="D332" s="14"/>
      <c r="E332" s="14"/>
      <c r="F332" s="9"/>
    </row>
    <row r="333" spans="3:6">
      <c r="C333" s="14"/>
      <c r="D333" s="14"/>
      <c r="E333" s="14"/>
      <c r="F333" s="9"/>
    </row>
    <row r="334" spans="3:6">
      <c r="C334" s="14"/>
      <c r="D334" s="14"/>
      <c r="E334" s="14"/>
      <c r="F334" s="9"/>
    </row>
    <row r="335" spans="3:6">
      <c r="C335" s="14"/>
      <c r="D335" s="14"/>
      <c r="E335" s="14"/>
      <c r="F335" s="9"/>
    </row>
    <row r="336" spans="3:6">
      <c r="C336" s="14"/>
      <c r="D336" s="14"/>
      <c r="E336" s="14"/>
      <c r="F336" s="9"/>
    </row>
    <row r="337" spans="3:6">
      <c r="C337" s="14"/>
      <c r="D337" s="14"/>
      <c r="E337" s="14"/>
      <c r="F337" s="9"/>
    </row>
    <row r="338" spans="3:6">
      <c r="C338" s="14"/>
      <c r="D338" s="14"/>
      <c r="E338" s="14"/>
      <c r="F338" s="9"/>
    </row>
    <row r="339" spans="3:6">
      <c r="C339" s="14"/>
      <c r="D339" s="14"/>
      <c r="E339" s="14"/>
      <c r="F339" s="9"/>
    </row>
    <row r="340" spans="3:6">
      <c r="C340" s="14"/>
      <c r="D340" s="14"/>
      <c r="E340" s="14"/>
      <c r="F340" s="9"/>
    </row>
    <row r="341" spans="3:6">
      <c r="C341" s="14"/>
      <c r="D341" s="14"/>
      <c r="E341" s="14"/>
      <c r="F341" s="9"/>
    </row>
    <row r="342" spans="3:6">
      <c r="C342" s="14"/>
      <c r="D342" s="14"/>
      <c r="E342" s="14"/>
      <c r="F342" s="9"/>
    </row>
    <row r="343" spans="3:6">
      <c r="C343" s="14"/>
      <c r="D343" s="14"/>
      <c r="E343" s="14"/>
      <c r="F343" s="9"/>
    </row>
    <row r="344" spans="3:6">
      <c r="C344" s="14"/>
      <c r="D344" s="14"/>
      <c r="E344" s="14"/>
      <c r="F344" s="9"/>
    </row>
    <row r="345" spans="3:6">
      <c r="C345" s="14"/>
      <c r="D345" s="14"/>
      <c r="E345" s="14"/>
      <c r="F345" s="9"/>
    </row>
    <row r="346" spans="3:6">
      <c r="C346" s="14"/>
      <c r="D346" s="14"/>
      <c r="E346" s="14"/>
      <c r="F346" s="9"/>
    </row>
    <row r="347" spans="3:6">
      <c r="C347" s="14"/>
      <c r="D347" s="14"/>
      <c r="E347" s="14"/>
      <c r="F347" s="9"/>
    </row>
    <row r="348" spans="3:6">
      <c r="C348" s="14"/>
      <c r="D348" s="14"/>
      <c r="E348" s="14"/>
      <c r="F348" s="9"/>
    </row>
    <row r="349" spans="3:6">
      <c r="C349" s="14"/>
      <c r="D349" s="14"/>
      <c r="E349" s="14"/>
      <c r="F349" s="9"/>
    </row>
    <row r="350" spans="3:6">
      <c r="C350" s="14"/>
      <c r="D350" s="14"/>
      <c r="E350" s="14"/>
      <c r="F350" s="9"/>
    </row>
    <row r="351" spans="3:6">
      <c r="C351" s="14"/>
      <c r="D351" s="14"/>
      <c r="E351" s="14"/>
      <c r="F351" s="9"/>
    </row>
    <row r="352" spans="3:6">
      <c r="C352" s="14"/>
      <c r="D352" s="14"/>
      <c r="E352" s="14"/>
      <c r="F352" s="9"/>
    </row>
    <row r="353" spans="3:6">
      <c r="C353" s="14"/>
      <c r="D353" s="14"/>
      <c r="E353" s="14"/>
      <c r="F353" s="9"/>
    </row>
    <row r="354" spans="3:6">
      <c r="C354" s="14"/>
      <c r="D354" s="14"/>
      <c r="E354" s="14"/>
      <c r="F354" s="9"/>
    </row>
    <row r="355" spans="3:6">
      <c r="C355" s="14"/>
      <c r="D355" s="14"/>
      <c r="E355" s="14"/>
      <c r="F355" s="9"/>
    </row>
    <row r="356" spans="3:6">
      <c r="C356" s="14"/>
      <c r="D356" s="14"/>
      <c r="E356" s="14"/>
      <c r="F356" s="9"/>
    </row>
    <row r="357" spans="3:6">
      <c r="C357" s="14"/>
      <c r="D357" s="14"/>
      <c r="E357" s="14"/>
      <c r="F357" s="9"/>
    </row>
    <row r="358" spans="3:6">
      <c r="C358" s="14"/>
      <c r="D358" s="14"/>
      <c r="E358" s="14"/>
      <c r="F358" s="9"/>
    </row>
    <row r="359" spans="3:6">
      <c r="C359" s="14"/>
      <c r="D359" s="14"/>
      <c r="E359" s="14"/>
      <c r="F359" s="9"/>
    </row>
    <row r="360" spans="3:6">
      <c r="C360" s="14"/>
      <c r="D360" s="14"/>
      <c r="E360" s="14"/>
      <c r="F360" s="9"/>
    </row>
    <row r="361" spans="3:6">
      <c r="C361" s="14"/>
      <c r="D361" s="14"/>
      <c r="E361" s="14"/>
      <c r="F361" s="9"/>
    </row>
    <row r="362" spans="3:6">
      <c r="C362" s="14"/>
      <c r="D362" s="14"/>
      <c r="E362" s="14"/>
      <c r="F362" s="9"/>
    </row>
    <row r="363" spans="3:6">
      <c r="C363" s="14"/>
      <c r="D363" s="14"/>
      <c r="E363" s="14"/>
      <c r="F363" s="9"/>
    </row>
    <row r="364" spans="3:6">
      <c r="C364" s="14"/>
      <c r="D364" s="14"/>
      <c r="E364" s="14"/>
      <c r="F364" s="9"/>
    </row>
    <row r="365" spans="3:6">
      <c r="C365" s="14"/>
      <c r="D365" s="14"/>
      <c r="E365" s="14"/>
      <c r="F365" s="9"/>
    </row>
    <row r="366" spans="3:6">
      <c r="C366" s="14"/>
      <c r="D366" s="14"/>
      <c r="E366" s="14"/>
      <c r="F366" s="9"/>
    </row>
    <row r="367" spans="3:6">
      <c r="C367" s="14"/>
      <c r="D367" s="14"/>
      <c r="E367" s="14"/>
      <c r="F367" s="9"/>
    </row>
    <row r="368" spans="3:6">
      <c r="C368" s="14"/>
      <c r="D368" s="14"/>
      <c r="E368" s="14"/>
      <c r="F368" s="9"/>
    </row>
    <row r="369" spans="3:6">
      <c r="C369" s="14"/>
      <c r="D369" s="14"/>
      <c r="E369" s="14"/>
      <c r="F369" s="9"/>
    </row>
    <row r="370" spans="3:6">
      <c r="C370" s="14"/>
      <c r="D370" s="14"/>
      <c r="E370" s="14"/>
      <c r="F370" s="9"/>
    </row>
    <row r="371" spans="3:6">
      <c r="C371" s="14"/>
      <c r="D371" s="14"/>
      <c r="E371" s="14"/>
      <c r="F371" s="9"/>
    </row>
    <row r="372" spans="3:6">
      <c r="C372" s="14"/>
      <c r="D372" s="14"/>
      <c r="E372" s="14"/>
      <c r="F372" s="9"/>
    </row>
    <row r="373" spans="3:6">
      <c r="C373" s="14"/>
      <c r="D373" s="14"/>
      <c r="E373" s="14"/>
      <c r="F373" s="9"/>
    </row>
    <row r="374" spans="3:6">
      <c r="C374" s="14"/>
      <c r="D374" s="14"/>
      <c r="E374" s="14"/>
      <c r="F374" s="9"/>
    </row>
    <row r="375" spans="3:6">
      <c r="C375" s="14"/>
      <c r="D375" s="14"/>
      <c r="E375" s="14"/>
      <c r="F375" s="9"/>
    </row>
    <row r="376" spans="3:6">
      <c r="C376" s="14"/>
      <c r="D376" s="14"/>
      <c r="E376" s="14"/>
      <c r="F376" s="9"/>
    </row>
    <row r="377" spans="3:6">
      <c r="C377" s="14"/>
      <c r="D377" s="14"/>
      <c r="E377" s="14"/>
      <c r="F377" s="9"/>
    </row>
    <row r="378" spans="3:6">
      <c r="C378" s="14"/>
      <c r="D378" s="14"/>
      <c r="E378" s="14"/>
      <c r="F378" s="9"/>
    </row>
    <row r="379" spans="3:6">
      <c r="C379" s="14"/>
      <c r="D379" s="14"/>
      <c r="E379" s="14"/>
      <c r="F379" s="9"/>
    </row>
    <row r="380" spans="3:6">
      <c r="C380" s="14"/>
      <c r="D380" s="14"/>
      <c r="E380" s="14"/>
      <c r="F380" s="9"/>
    </row>
    <row r="381" spans="3:6">
      <c r="C381" s="14"/>
      <c r="D381" s="14"/>
      <c r="E381" s="14"/>
      <c r="F381" s="9"/>
    </row>
    <row r="382" spans="3:6">
      <c r="C382" s="14"/>
      <c r="D382" s="14"/>
      <c r="E382" s="14"/>
      <c r="F382" s="9"/>
    </row>
    <row r="383" spans="3:6">
      <c r="C383" s="14"/>
      <c r="D383" s="14"/>
      <c r="E383" s="14"/>
      <c r="F383" s="9"/>
    </row>
    <row r="384" spans="3:6">
      <c r="C384" s="14"/>
      <c r="D384" s="14"/>
      <c r="E384" s="14"/>
      <c r="F384" s="9"/>
    </row>
    <row r="385" spans="3:6">
      <c r="C385" s="14"/>
      <c r="D385" s="14"/>
      <c r="E385" s="14"/>
      <c r="F385" s="9"/>
    </row>
    <row r="386" spans="3:6">
      <c r="C386" s="14"/>
      <c r="D386" s="14"/>
      <c r="E386" s="14"/>
      <c r="F386" s="9"/>
    </row>
    <row r="387" spans="3:6">
      <c r="C387" s="14"/>
      <c r="D387" s="14"/>
      <c r="E387" s="14"/>
      <c r="F387" s="9"/>
    </row>
    <row r="388" spans="3:6">
      <c r="C388" s="14"/>
      <c r="D388" s="14"/>
      <c r="E388" s="14"/>
      <c r="F388" s="9"/>
    </row>
    <row r="389" spans="3:6">
      <c r="C389" s="14"/>
      <c r="D389" s="14"/>
      <c r="E389" s="14"/>
      <c r="F389" s="9"/>
    </row>
    <row r="390" spans="3:6">
      <c r="C390" s="14"/>
      <c r="D390" s="14"/>
      <c r="E390" s="14"/>
      <c r="F390" s="9"/>
    </row>
    <row r="391" spans="3:6">
      <c r="C391" s="14"/>
      <c r="D391" s="14"/>
      <c r="E391" s="14"/>
      <c r="F391" s="9"/>
    </row>
    <row r="392" spans="3:6">
      <c r="C392" s="14"/>
      <c r="D392" s="14"/>
      <c r="E392" s="14"/>
      <c r="F392" s="9"/>
    </row>
    <row r="393" spans="3:6">
      <c r="C393" s="14"/>
      <c r="D393" s="14"/>
      <c r="E393" s="14"/>
      <c r="F393" s="9"/>
    </row>
    <row r="394" spans="3:6">
      <c r="C394" s="14"/>
      <c r="D394" s="14"/>
      <c r="E394" s="14"/>
      <c r="F394" s="9"/>
    </row>
    <row r="395" spans="3:6">
      <c r="C395" s="14"/>
      <c r="D395" s="14"/>
      <c r="E395" s="14"/>
      <c r="F395" s="9"/>
    </row>
    <row r="396" spans="3:6">
      <c r="C396" s="14"/>
      <c r="D396" s="14"/>
      <c r="E396" s="14"/>
      <c r="F396" s="9"/>
    </row>
    <row r="397" spans="3:6">
      <c r="C397" s="14"/>
      <c r="D397" s="14"/>
      <c r="E397" s="14"/>
      <c r="F397" s="9"/>
    </row>
    <row r="398" spans="3:6">
      <c r="C398" s="14"/>
      <c r="D398" s="14"/>
      <c r="E398" s="14"/>
      <c r="F398" s="9"/>
    </row>
    <row r="399" spans="3:6">
      <c r="C399" s="14"/>
      <c r="D399" s="14"/>
      <c r="E399" s="14"/>
      <c r="F399" s="9"/>
    </row>
    <row r="400" spans="3:6">
      <c r="C400" s="14"/>
      <c r="D400" s="14"/>
      <c r="E400" s="14"/>
      <c r="F400" s="9"/>
    </row>
    <row r="401" spans="3:6">
      <c r="C401" s="14"/>
      <c r="D401" s="14"/>
      <c r="E401" s="14"/>
      <c r="F401" s="9"/>
    </row>
    <row r="402" spans="3:6">
      <c r="C402" s="14"/>
      <c r="D402" s="14"/>
      <c r="E402" s="14"/>
      <c r="F402" s="9"/>
    </row>
    <row r="403" spans="3:6">
      <c r="C403" s="14"/>
      <c r="D403" s="14"/>
      <c r="E403" s="14"/>
      <c r="F403" s="9"/>
    </row>
    <row r="404" spans="3:6">
      <c r="C404" s="14"/>
      <c r="D404" s="14"/>
      <c r="E404" s="14"/>
      <c r="F404" s="9"/>
    </row>
    <row r="405" spans="3:6">
      <c r="C405" s="14"/>
      <c r="D405" s="14"/>
      <c r="E405" s="14"/>
      <c r="F405" s="9"/>
    </row>
    <row r="406" spans="3:6">
      <c r="C406" s="14"/>
      <c r="D406" s="14"/>
      <c r="E406" s="14"/>
      <c r="F406" s="9"/>
    </row>
    <row r="407" spans="3:6">
      <c r="C407" s="14"/>
      <c r="D407" s="14"/>
      <c r="E407" s="14"/>
      <c r="F407" s="9"/>
    </row>
    <row r="408" spans="3:6">
      <c r="C408" s="14"/>
      <c r="D408" s="14"/>
      <c r="E408" s="14"/>
      <c r="F408" s="9"/>
    </row>
    <row r="409" spans="3:6">
      <c r="C409" s="14"/>
      <c r="D409" s="14"/>
      <c r="E409" s="14"/>
      <c r="F409" s="9"/>
    </row>
    <row r="410" spans="3:6">
      <c r="C410" s="14"/>
      <c r="D410" s="14"/>
      <c r="E410" s="14"/>
      <c r="F410" s="9"/>
    </row>
    <row r="411" spans="3:6">
      <c r="C411" s="14"/>
      <c r="D411" s="14"/>
      <c r="E411" s="14"/>
      <c r="F411" s="9"/>
    </row>
    <row r="412" spans="3:6">
      <c r="C412" s="14"/>
      <c r="D412" s="14"/>
      <c r="E412" s="14"/>
      <c r="F412" s="9"/>
    </row>
    <row r="413" spans="3:6">
      <c r="C413" s="14"/>
      <c r="D413" s="14"/>
      <c r="E413" s="14"/>
      <c r="F413" s="9"/>
    </row>
    <row r="414" spans="3:6">
      <c r="C414" s="14"/>
      <c r="D414" s="14"/>
      <c r="E414" s="14"/>
      <c r="F414" s="9"/>
    </row>
    <row r="415" spans="3:6">
      <c r="C415" s="14"/>
      <c r="D415" s="14"/>
      <c r="E415" s="14"/>
      <c r="F415" s="9"/>
    </row>
    <row r="416" spans="3:6">
      <c r="C416" s="14"/>
      <c r="D416" s="14"/>
      <c r="E416" s="14"/>
      <c r="F416" s="9"/>
    </row>
    <row r="417" spans="3:6">
      <c r="C417" s="14"/>
      <c r="D417" s="14"/>
      <c r="E417" s="14"/>
      <c r="F417" s="9"/>
    </row>
    <row r="418" spans="3:6">
      <c r="C418" s="14"/>
      <c r="D418" s="14"/>
      <c r="E418" s="14"/>
      <c r="F418" s="9"/>
    </row>
    <row r="419" spans="3:6">
      <c r="C419" s="14"/>
      <c r="D419" s="14"/>
      <c r="E419" s="14"/>
      <c r="F419" s="9"/>
    </row>
    <row r="420" spans="3:6">
      <c r="C420" s="14"/>
      <c r="D420" s="14"/>
      <c r="E420" s="14"/>
      <c r="F420" s="9"/>
    </row>
    <row r="421" spans="3:6">
      <c r="C421" s="14"/>
      <c r="D421" s="14"/>
      <c r="E421" s="14"/>
      <c r="F421" s="9"/>
    </row>
    <row r="422" spans="3:6">
      <c r="C422" s="14"/>
      <c r="D422" s="14"/>
      <c r="E422" s="14"/>
      <c r="F422" s="9"/>
    </row>
    <row r="423" spans="3:6">
      <c r="C423" s="14"/>
      <c r="D423" s="14"/>
      <c r="E423" s="14"/>
      <c r="F423" s="9"/>
    </row>
    <row r="424" spans="3:6">
      <c r="C424" s="14"/>
      <c r="D424" s="14"/>
      <c r="E424" s="14"/>
      <c r="F424" s="9"/>
    </row>
    <row r="425" spans="3:6">
      <c r="C425" s="14"/>
      <c r="D425" s="14"/>
      <c r="E425" s="14"/>
      <c r="F425" s="9"/>
    </row>
    <row r="426" spans="3:6">
      <c r="C426" s="14"/>
      <c r="D426" s="14"/>
      <c r="E426" s="14"/>
      <c r="F426" s="9"/>
    </row>
    <row r="427" spans="3:6">
      <c r="C427" s="14"/>
      <c r="D427" s="14"/>
      <c r="E427" s="14"/>
      <c r="F427" s="9"/>
    </row>
    <row r="428" spans="3:6">
      <c r="C428" s="14"/>
      <c r="D428" s="14"/>
      <c r="E428" s="14"/>
      <c r="F428" s="9"/>
    </row>
    <row r="429" spans="3:6">
      <c r="C429" s="14"/>
      <c r="D429" s="14"/>
      <c r="E429" s="14"/>
      <c r="F429" s="9"/>
    </row>
    <row r="430" spans="3:6">
      <c r="C430" s="14"/>
      <c r="D430" s="14"/>
      <c r="E430" s="14"/>
      <c r="F430" s="9"/>
    </row>
    <row r="431" spans="3:6">
      <c r="C431" s="14"/>
      <c r="D431" s="14"/>
      <c r="E431" s="14"/>
      <c r="F431" s="9"/>
    </row>
    <row r="432" spans="3:6">
      <c r="C432" s="14"/>
      <c r="D432" s="14"/>
      <c r="E432" s="14"/>
      <c r="F432" s="9"/>
    </row>
    <row r="433" spans="3:6">
      <c r="C433" s="14"/>
      <c r="D433" s="14"/>
      <c r="E433" s="14"/>
      <c r="F433" s="9"/>
    </row>
    <row r="434" spans="3:6">
      <c r="C434" s="14"/>
      <c r="D434" s="14"/>
      <c r="E434" s="14"/>
      <c r="F434" s="9"/>
    </row>
    <row r="435" spans="3:6">
      <c r="C435" s="14"/>
      <c r="D435" s="14"/>
      <c r="E435" s="14"/>
      <c r="F435" s="9"/>
    </row>
    <row r="436" spans="3:6">
      <c r="C436" s="14"/>
      <c r="D436" s="14"/>
      <c r="E436" s="14"/>
      <c r="F436" s="9"/>
    </row>
    <row r="437" spans="3:6">
      <c r="C437" s="14"/>
      <c r="D437" s="14"/>
      <c r="E437" s="14"/>
      <c r="F437" s="9"/>
    </row>
    <row r="438" spans="3:6">
      <c r="C438" s="14"/>
      <c r="D438" s="14"/>
      <c r="E438" s="14"/>
      <c r="F438" s="9"/>
    </row>
    <row r="439" spans="3:6">
      <c r="C439" s="14"/>
      <c r="D439" s="14"/>
      <c r="E439" s="14"/>
      <c r="F439" s="9"/>
    </row>
    <row r="440" spans="3:6">
      <c r="C440" s="14"/>
      <c r="D440" s="14"/>
      <c r="E440" s="14"/>
      <c r="F440" s="9"/>
    </row>
    <row r="441" spans="3:6">
      <c r="C441" s="14"/>
      <c r="D441" s="14"/>
      <c r="E441" s="14"/>
      <c r="F441" s="9"/>
    </row>
    <row r="442" spans="3:6">
      <c r="C442" s="14"/>
      <c r="D442" s="14"/>
      <c r="E442" s="14"/>
      <c r="F442" s="9"/>
    </row>
    <row r="443" spans="3:6">
      <c r="C443" s="14"/>
      <c r="D443" s="14"/>
      <c r="E443" s="14"/>
      <c r="F443" s="9"/>
    </row>
    <row r="444" spans="3:6">
      <c r="C444" s="14"/>
      <c r="D444" s="14"/>
      <c r="E444" s="14"/>
      <c r="F444" s="9"/>
    </row>
    <row r="445" spans="3:6">
      <c r="C445" s="14"/>
      <c r="D445" s="14"/>
      <c r="E445" s="14"/>
      <c r="F445" s="9"/>
    </row>
    <row r="446" spans="3:6">
      <c r="C446" s="14"/>
      <c r="D446" s="14"/>
      <c r="E446" s="14"/>
      <c r="F446" s="9"/>
    </row>
    <row r="447" spans="3:6">
      <c r="C447" s="14"/>
      <c r="D447" s="14"/>
      <c r="E447" s="14"/>
      <c r="F447" s="9"/>
    </row>
    <row r="448" spans="3:6">
      <c r="C448" s="14"/>
      <c r="D448" s="14"/>
      <c r="E448" s="14"/>
      <c r="F448" s="9"/>
    </row>
    <row r="449" spans="3:6">
      <c r="C449" s="14"/>
      <c r="D449" s="14"/>
      <c r="E449" s="14"/>
      <c r="F449" s="9"/>
    </row>
    <row r="450" spans="3:6">
      <c r="C450" s="14"/>
      <c r="D450" s="14"/>
      <c r="E450" s="14"/>
      <c r="F450" s="9"/>
    </row>
    <row r="451" spans="3:6">
      <c r="C451" s="14"/>
      <c r="D451" s="14"/>
      <c r="E451" s="14"/>
      <c r="F451" s="9"/>
    </row>
    <row r="452" spans="3:6">
      <c r="C452" s="14"/>
      <c r="D452" s="14"/>
      <c r="E452" s="14"/>
      <c r="F452" s="9"/>
    </row>
    <row r="453" spans="3:6">
      <c r="C453" s="14"/>
      <c r="D453" s="14"/>
      <c r="E453" s="14"/>
      <c r="F453" s="9"/>
    </row>
    <row r="454" spans="3:6">
      <c r="C454" s="14"/>
      <c r="D454" s="14"/>
      <c r="E454" s="14"/>
      <c r="F454" s="9"/>
    </row>
    <row r="455" spans="3:6">
      <c r="C455" s="14"/>
      <c r="D455" s="14"/>
      <c r="E455" s="14"/>
      <c r="F455" s="9"/>
    </row>
    <row r="456" spans="3:6">
      <c r="C456" s="14"/>
      <c r="D456" s="14"/>
      <c r="E456" s="14"/>
      <c r="F456" s="9"/>
    </row>
    <row r="457" spans="3:6">
      <c r="C457" s="14"/>
      <c r="D457" s="14"/>
      <c r="E457" s="14"/>
      <c r="F457" s="9"/>
    </row>
    <row r="458" spans="3:6">
      <c r="C458" s="14"/>
      <c r="D458" s="14"/>
      <c r="E458" s="14"/>
      <c r="F458" s="9"/>
    </row>
    <row r="459" spans="3:6">
      <c r="C459" s="14"/>
      <c r="D459" s="14"/>
      <c r="E459" s="14"/>
      <c r="F459" s="9"/>
    </row>
    <row r="460" spans="3:6">
      <c r="C460" s="14"/>
      <c r="D460" s="14"/>
      <c r="E460" s="14"/>
      <c r="F460" s="9"/>
    </row>
    <row r="461" spans="3:6">
      <c r="C461" s="14"/>
      <c r="D461" s="14"/>
      <c r="E461" s="14"/>
      <c r="F461" s="9"/>
    </row>
    <row r="462" spans="3:6">
      <c r="C462" s="14"/>
      <c r="D462" s="14"/>
      <c r="E462" s="14"/>
      <c r="F462" s="9"/>
    </row>
    <row r="463" spans="3:6">
      <c r="C463" s="14"/>
      <c r="D463" s="14"/>
      <c r="E463" s="14"/>
      <c r="F463" s="9"/>
    </row>
    <row r="464" spans="3:6">
      <c r="C464" s="14"/>
      <c r="D464" s="14"/>
      <c r="E464" s="14"/>
      <c r="F464" s="9"/>
    </row>
    <row r="465" spans="3:6">
      <c r="C465" s="14"/>
      <c r="D465" s="14"/>
      <c r="E465" s="14"/>
      <c r="F465" s="9"/>
    </row>
    <row r="466" spans="3:6">
      <c r="C466" s="14"/>
      <c r="D466" s="14"/>
      <c r="E466" s="14"/>
      <c r="F466" s="9"/>
    </row>
    <row r="467" spans="3:6">
      <c r="C467" s="14"/>
      <c r="D467" s="14"/>
      <c r="E467" s="14"/>
      <c r="F467" s="9"/>
    </row>
    <row r="468" spans="3:6">
      <c r="C468" s="14"/>
      <c r="D468" s="14"/>
      <c r="E468" s="14"/>
      <c r="F468" s="9"/>
    </row>
    <row r="469" spans="3:6">
      <c r="C469" s="14"/>
      <c r="D469" s="14"/>
      <c r="E469" s="14"/>
      <c r="F469" s="9"/>
    </row>
    <row r="470" spans="3:6">
      <c r="C470" s="14"/>
      <c r="D470" s="14"/>
      <c r="E470" s="14"/>
      <c r="F470" s="9"/>
    </row>
    <row r="471" spans="3:6">
      <c r="C471" s="14"/>
      <c r="D471" s="14"/>
      <c r="E471" s="14"/>
      <c r="F471" s="9"/>
    </row>
    <row r="472" spans="3:6">
      <c r="C472" s="14"/>
      <c r="D472" s="14"/>
      <c r="E472" s="14"/>
      <c r="F472" s="9"/>
    </row>
    <row r="473" spans="3:6">
      <c r="C473" s="14"/>
      <c r="D473" s="14"/>
      <c r="E473" s="14"/>
      <c r="F473" s="9"/>
    </row>
    <row r="474" spans="3:6">
      <c r="C474" s="14"/>
      <c r="D474" s="14"/>
      <c r="E474" s="14"/>
      <c r="F474" s="9"/>
    </row>
    <row r="475" spans="3:6">
      <c r="C475" s="14"/>
      <c r="D475" s="14"/>
      <c r="E475" s="14"/>
      <c r="F475" s="9"/>
    </row>
    <row r="476" spans="3:6">
      <c r="C476" s="14"/>
      <c r="D476" s="14"/>
      <c r="E476" s="14"/>
      <c r="F476" s="9"/>
    </row>
    <row r="477" spans="3:6">
      <c r="C477" s="14"/>
      <c r="D477" s="14"/>
      <c r="E477" s="14"/>
      <c r="F477" s="9"/>
    </row>
    <row r="478" spans="3:6">
      <c r="C478" s="14"/>
      <c r="D478" s="14"/>
      <c r="E478" s="14"/>
      <c r="F478" s="9"/>
    </row>
    <row r="479" spans="3:6">
      <c r="C479" s="14"/>
      <c r="D479" s="14"/>
      <c r="E479" s="14"/>
      <c r="F479" s="9"/>
    </row>
    <row r="480" spans="3:6">
      <c r="C480" s="14"/>
      <c r="D480" s="14"/>
      <c r="E480" s="14"/>
      <c r="F480" s="9"/>
    </row>
    <row r="481" spans="3:6">
      <c r="C481" s="14"/>
      <c r="D481" s="14"/>
      <c r="E481" s="14"/>
      <c r="F481" s="9"/>
    </row>
    <row r="482" spans="3:6">
      <c r="C482" s="14"/>
      <c r="D482" s="14"/>
      <c r="E482" s="14"/>
      <c r="F482" s="9"/>
    </row>
    <row r="483" spans="3:6">
      <c r="C483" s="14"/>
      <c r="D483" s="14"/>
      <c r="E483" s="14"/>
      <c r="F483" s="9"/>
    </row>
    <row r="484" spans="3:6">
      <c r="C484" s="14"/>
      <c r="D484" s="14"/>
      <c r="E484" s="14"/>
      <c r="F484" s="9"/>
    </row>
    <row r="485" spans="3:6">
      <c r="C485" s="14"/>
      <c r="D485" s="14"/>
      <c r="E485" s="14"/>
      <c r="F485" s="9"/>
    </row>
    <row r="486" spans="3:6">
      <c r="C486" s="14"/>
      <c r="D486" s="14"/>
      <c r="E486" s="14"/>
      <c r="F486" s="9"/>
    </row>
    <row r="487" spans="3:6">
      <c r="C487" s="14"/>
      <c r="D487" s="14"/>
      <c r="E487" s="14"/>
      <c r="F487" s="9"/>
    </row>
    <row r="488" spans="3:6">
      <c r="C488" s="14"/>
      <c r="D488" s="14"/>
      <c r="E488" s="14"/>
      <c r="F488" s="9"/>
    </row>
    <row r="489" spans="3:6">
      <c r="C489" s="14"/>
      <c r="D489" s="14"/>
      <c r="E489" s="14"/>
      <c r="F489" s="9"/>
    </row>
    <row r="490" spans="3:6">
      <c r="C490" s="14"/>
      <c r="D490" s="14"/>
      <c r="E490" s="14"/>
      <c r="F490" s="9"/>
    </row>
    <row r="491" spans="3:6">
      <c r="C491" s="14"/>
      <c r="D491" s="14"/>
      <c r="E491" s="14"/>
      <c r="F491" s="9"/>
    </row>
    <row r="492" spans="3:6">
      <c r="C492" s="14"/>
      <c r="D492" s="14"/>
      <c r="E492" s="14"/>
      <c r="F492" s="9"/>
    </row>
    <row r="493" spans="3:6">
      <c r="C493" s="14"/>
      <c r="D493" s="14"/>
      <c r="E493" s="14"/>
      <c r="F493" s="9"/>
    </row>
    <row r="494" spans="3:6">
      <c r="C494" s="14"/>
      <c r="D494" s="14"/>
      <c r="E494" s="14"/>
      <c r="F494" s="9"/>
    </row>
    <row r="495" spans="3:6">
      <c r="C495" s="14"/>
      <c r="D495" s="14"/>
      <c r="E495" s="14"/>
      <c r="F495" s="9"/>
    </row>
    <row r="496" spans="3:6">
      <c r="C496" s="14"/>
      <c r="D496" s="14"/>
      <c r="E496" s="14"/>
      <c r="F496" s="9"/>
    </row>
    <row r="497" spans="3:6">
      <c r="C497" s="14"/>
      <c r="D497" s="14"/>
      <c r="E497" s="14"/>
      <c r="F497" s="9"/>
    </row>
    <row r="498" spans="3:6">
      <c r="C498" s="14"/>
      <c r="D498" s="14"/>
      <c r="E498" s="14"/>
      <c r="F498" s="9"/>
    </row>
    <row r="499" spans="3:6">
      <c r="C499" s="14"/>
      <c r="D499" s="14"/>
      <c r="E499" s="14"/>
      <c r="F499" s="9"/>
    </row>
  </sheetData>
  <mergeCells count="2">
    <mergeCell ref="B6:F6"/>
    <mergeCell ref="C7:F7"/>
  </mergeCells>
  <pageMargins left="0.2" right="0.2" top="0.25" bottom="0.25" header="0" footer="0"/>
  <pageSetup scale="78" orientation="portrait" r:id="rId1"/>
  <rowBreaks count="1" manualBreakCount="1">
    <brk id="49" max="16383" man="1"/>
  </rowBreaks>
  <ignoredErrors>
    <ignoredError sqref="F10:F29 F31:F59" unlockedFormula="1"/>
    <ignoredError sqref="D17:E36 E16" formulaRange="1"/>
    <ignoredError sqref="E37:E59 D37:D59 D16"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8"/>
  <sheetViews>
    <sheetView workbookViewId="0">
      <selection activeCell="F3" sqref="F3"/>
    </sheetView>
  </sheetViews>
  <sheetFormatPr defaultRowHeight="15"/>
  <cols>
    <col min="1" max="1" width="9.140625" style="1"/>
    <col min="2" max="2" width="70.140625" style="13" customWidth="1"/>
    <col min="3" max="3" width="11.42578125" style="15" customWidth="1"/>
    <col min="4" max="5" width="10.7109375" style="15" customWidth="1"/>
    <col min="6" max="6" width="10.7109375" style="16" customWidth="1"/>
    <col min="7" max="16384" width="9.140625" style="1"/>
  </cols>
  <sheetData>
    <row r="1" spans="1:18" ht="15.75">
      <c r="B1" s="12"/>
      <c r="C1" s="11"/>
      <c r="D1" s="11"/>
      <c r="E1" s="11"/>
      <c r="F1" s="8"/>
    </row>
    <row r="2" spans="1:18" ht="15.75">
      <c r="B2" s="12"/>
      <c r="C2" s="68" t="s">
        <v>222</v>
      </c>
      <c r="D2" s="11"/>
      <c r="E2" s="11"/>
      <c r="F2" s="8"/>
    </row>
    <row r="3" spans="1:18" ht="15.75">
      <c r="B3" s="12"/>
      <c r="C3" s="11"/>
      <c r="D3" s="11"/>
      <c r="E3" s="11"/>
      <c r="F3" s="8"/>
    </row>
    <row r="4" spans="1:18">
      <c r="C4" s="14"/>
      <c r="D4" s="14"/>
      <c r="E4" s="14"/>
      <c r="F4" s="9"/>
    </row>
    <row r="5" spans="1:18" ht="15.75">
      <c r="B5" s="250" t="s">
        <v>236</v>
      </c>
      <c r="C5" s="250"/>
      <c r="D5" s="250"/>
      <c r="E5" s="250"/>
      <c r="F5" s="250"/>
      <c r="G5" s="69"/>
      <c r="H5" s="69"/>
      <c r="I5" s="69"/>
      <c r="J5" s="69"/>
      <c r="K5" s="69"/>
      <c r="L5" s="69"/>
      <c r="M5" s="69"/>
      <c r="N5" s="69"/>
      <c r="O5" s="69"/>
      <c r="P5" s="69"/>
      <c r="Q5" s="69"/>
      <c r="R5" s="69"/>
    </row>
    <row r="6" spans="1:18" ht="18" customHeight="1">
      <c r="B6" s="111"/>
      <c r="C6" s="260" t="s">
        <v>143</v>
      </c>
      <c r="D6" s="260"/>
      <c r="E6" s="260"/>
      <c r="F6" s="260"/>
    </row>
    <row r="7" spans="1:18" s="7" customFormat="1" ht="33">
      <c r="A7" s="19">
        <v>11.02</v>
      </c>
      <c r="B7" s="112" t="s">
        <v>144</v>
      </c>
      <c r="C7" s="113">
        <v>2012</v>
      </c>
      <c r="D7" s="113" t="s">
        <v>227</v>
      </c>
      <c r="E7" s="113">
        <v>2014</v>
      </c>
      <c r="F7" s="114" t="s">
        <v>145</v>
      </c>
    </row>
    <row r="8" spans="1:18" s="7" customFormat="1" ht="16.5">
      <c r="B8" s="100" t="s">
        <v>186</v>
      </c>
      <c r="C8" s="101">
        <v>-532.78144506785384</v>
      </c>
      <c r="D8" s="101">
        <v>-605.44846658681536</v>
      </c>
      <c r="E8" s="101">
        <v>-616.07658392568919</v>
      </c>
      <c r="F8" s="80">
        <f t="shared" ref="F8:F29" si="0">(E8/D8-1)*100</f>
        <v>1.7554123803119603</v>
      </c>
    </row>
    <row r="9" spans="1:18" s="7" customFormat="1" ht="16.5">
      <c r="B9" s="85" t="s">
        <v>187</v>
      </c>
      <c r="C9" s="101">
        <v>-119.45159086041372</v>
      </c>
      <c r="D9" s="101">
        <v>-8.3777924925567504</v>
      </c>
      <c r="E9" s="101">
        <v>79.251721016203874</v>
      </c>
      <c r="F9" s="80">
        <f t="shared" si="0"/>
        <v>-1045.97378828152</v>
      </c>
    </row>
    <row r="10" spans="1:18" s="7" customFormat="1" ht="16.5">
      <c r="B10" s="85" t="s">
        <v>175</v>
      </c>
      <c r="C10" s="101">
        <v>-641.10350143112987</v>
      </c>
      <c r="D10" s="101">
        <v>-597.5938003341322</v>
      </c>
      <c r="E10" s="101">
        <v>-644.51244077272031</v>
      </c>
      <c r="F10" s="80">
        <f t="shared" si="0"/>
        <v>7.8512595700213961</v>
      </c>
    </row>
    <row r="11" spans="1:18" ht="16.5">
      <c r="B11" s="85" t="s">
        <v>153</v>
      </c>
      <c r="C11" s="101">
        <v>521.65191057071615</v>
      </c>
      <c r="D11" s="101">
        <v>589.21600784157545</v>
      </c>
      <c r="E11" s="101">
        <v>723.76416178892418</v>
      </c>
      <c r="F11" s="80">
        <f t="shared" si="0"/>
        <v>22.835115162642559</v>
      </c>
    </row>
    <row r="12" spans="1:18" ht="15.75">
      <c r="B12" s="88" t="s">
        <v>179</v>
      </c>
      <c r="C12" s="102">
        <v>268.21329998902212</v>
      </c>
      <c r="D12" s="102">
        <v>268.17565571313111</v>
      </c>
      <c r="E12" s="102">
        <v>311.27765189875493</v>
      </c>
      <c r="F12" s="80">
        <f t="shared" si="0"/>
        <v>16.072300101590976</v>
      </c>
    </row>
    <row r="13" spans="1:18" ht="15.75">
      <c r="B13" s="88" t="s">
        <v>180</v>
      </c>
      <c r="C13" s="102">
        <v>-101.20323264024864</v>
      </c>
      <c r="D13" s="102">
        <v>-101.01178663453312</v>
      </c>
      <c r="E13" s="102">
        <v>-101.70644752281559</v>
      </c>
      <c r="F13" s="80">
        <f t="shared" si="0"/>
        <v>0.68770280323404709</v>
      </c>
    </row>
    <row r="14" spans="1:18" ht="15.75">
      <c r="B14" s="88" t="s">
        <v>156</v>
      </c>
      <c r="C14" s="102">
        <v>-103.9951211782441</v>
      </c>
      <c r="D14" s="102">
        <v>-79.337447620861809</v>
      </c>
      <c r="E14" s="102">
        <v>-61.397966105247534</v>
      </c>
      <c r="F14" s="80">
        <f t="shared" si="0"/>
        <v>-22.611619170487508</v>
      </c>
    </row>
    <row r="15" spans="1:18" ht="15.75">
      <c r="B15" s="88" t="s">
        <v>157</v>
      </c>
      <c r="C15" s="102">
        <v>300.81561743224461</v>
      </c>
      <c r="D15" s="102">
        <v>294.82756455752201</v>
      </c>
      <c r="E15" s="102">
        <v>279.20361569726822</v>
      </c>
      <c r="F15" s="80">
        <f t="shared" si="0"/>
        <v>-5.2993514645424238</v>
      </c>
    </row>
    <row r="16" spans="1:18" ht="15.75">
      <c r="B16" s="88" t="s">
        <v>158</v>
      </c>
      <c r="C16" s="102">
        <v>-23.462193555832286</v>
      </c>
      <c r="D16" s="102">
        <v>-21.863645405349217</v>
      </c>
      <c r="E16" s="102">
        <v>-24.127672690479436</v>
      </c>
      <c r="F16" s="80">
        <f t="shared" si="0"/>
        <v>10.355214069545315</v>
      </c>
    </row>
    <row r="17" spans="2:6" ht="15.75">
      <c r="B17" s="88" t="s">
        <v>181</v>
      </c>
      <c r="C17" s="102">
        <v>132.00185675267164</v>
      </c>
      <c r="D17" s="102">
        <v>165.21909744926313</v>
      </c>
      <c r="E17" s="102">
        <v>248.75047390895847</v>
      </c>
      <c r="F17" s="80">
        <f t="shared" si="0"/>
        <v>50.557942604272398</v>
      </c>
    </row>
    <row r="18" spans="2:6" ht="15.75">
      <c r="B18" s="88" t="s">
        <v>182</v>
      </c>
      <c r="C18" s="102">
        <v>68.470241420421289</v>
      </c>
      <c r="D18" s="102">
        <v>82.895759644968493</v>
      </c>
      <c r="E18" s="102">
        <v>93.480927688957394</v>
      </c>
      <c r="F18" s="80">
        <f t="shared" si="0"/>
        <v>12.769251514581414</v>
      </c>
    </row>
    <row r="19" spans="2:6" ht="15.75">
      <c r="B19" s="88" t="s">
        <v>183</v>
      </c>
      <c r="C19" s="102">
        <v>-19.188557649318454</v>
      </c>
      <c r="D19" s="102">
        <v>-19.689189862565172</v>
      </c>
      <c r="E19" s="102">
        <v>-21.716421086472337</v>
      </c>
      <c r="F19" s="80">
        <f t="shared" si="0"/>
        <v>10.296163722619767</v>
      </c>
    </row>
    <row r="20" spans="2:6" ht="16.5">
      <c r="B20" s="78" t="s">
        <v>188</v>
      </c>
      <c r="C20" s="103">
        <v>-267.01729597916642</v>
      </c>
      <c r="D20" s="103">
        <v>-441.51415577363798</v>
      </c>
      <c r="E20" s="103">
        <v>-535.77122795953483</v>
      </c>
      <c r="F20" s="80">
        <f t="shared" si="0"/>
        <v>21.348595725257336</v>
      </c>
    </row>
    <row r="21" spans="2:6" ht="15.75">
      <c r="B21" s="96" t="s">
        <v>163</v>
      </c>
      <c r="C21" s="104">
        <v>-253.08486052241392</v>
      </c>
      <c r="D21" s="104">
        <v>-428.07819749468524</v>
      </c>
      <c r="E21" s="104">
        <v>-518.1175821085003</v>
      </c>
      <c r="F21" s="80">
        <f t="shared" si="0"/>
        <v>21.033396501099055</v>
      </c>
    </row>
    <row r="22" spans="2:6" ht="15.75">
      <c r="B22" s="90" t="s">
        <v>164</v>
      </c>
      <c r="C22" s="102">
        <v>-659.48457021402487</v>
      </c>
      <c r="D22" s="102">
        <v>-544.90108635260617</v>
      </c>
      <c r="E22" s="102">
        <v>-341.88886074738997</v>
      </c>
      <c r="F22" s="80">
        <f t="shared" si="0"/>
        <v>-37.256711482099483</v>
      </c>
    </row>
    <row r="23" spans="2:6" ht="15.75">
      <c r="B23" s="90" t="s">
        <v>165</v>
      </c>
      <c r="C23" s="102">
        <v>539.78898135327984</v>
      </c>
      <c r="D23" s="102">
        <v>578.38681062079866</v>
      </c>
      <c r="E23" s="102">
        <v>540.33395130286453</v>
      </c>
      <c r="F23" s="80">
        <f t="shared" si="0"/>
        <v>-6.5791367678476149</v>
      </c>
    </row>
    <row r="24" spans="2:6" ht="15.75">
      <c r="B24" s="90" t="s">
        <v>166</v>
      </c>
      <c r="C24" s="102">
        <v>-133.389271661669</v>
      </c>
      <c r="D24" s="102">
        <v>-461.56392176287773</v>
      </c>
      <c r="E24" s="102">
        <v>-716.56267266397504</v>
      </c>
      <c r="F24" s="80">
        <f t="shared" si="0"/>
        <v>55.246681743920931</v>
      </c>
    </row>
    <row r="25" spans="2:6" ht="15.75">
      <c r="B25" s="96" t="s">
        <v>167</v>
      </c>
      <c r="C25" s="102">
        <v>-13.932435456752383</v>
      </c>
      <c r="D25" s="102">
        <v>-13.43595827895272</v>
      </c>
      <c r="E25" s="102">
        <v>-17.653645851034714</v>
      </c>
      <c r="F25" s="80">
        <f t="shared" si="0"/>
        <v>31.391043977034027</v>
      </c>
    </row>
    <row r="26" spans="2:6" ht="16.5">
      <c r="B26" s="78" t="s">
        <v>185</v>
      </c>
      <c r="C26" s="101">
        <v>-146.31255822827393</v>
      </c>
      <c r="D26" s="101">
        <v>-155.55651832062136</v>
      </c>
      <c r="E26" s="101">
        <v>-159.55707698235784</v>
      </c>
      <c r="F26" s="80">
        <f t="shared" si="0"/>
        <v>2.5717717938960494</v>
      </c>
    </row>
    <row r="27" spans="2:6" s="7" customFormat="1" ht="15.75">
      <c r="B27" s="97" t="s">
        <v>169</v>
      </c>
      <c r="C27" s="102">
        <v>13.61753794</v>
      </c>
      <c r="D27" s="102">
        <v>12.72423861</v>
      </c>
      <c r="E27" s="102">
        <v>14.616</v>
      </c>
      <c r="F27" s="80">
        <f t="shared" si="0"/>
        <v>14.867383801756606</v>
      </c>
    </row>
    <row r="28" spans="2:6" s="7" customFormat="1" ht="15.75">
      <c r="B28" s="97" t="s">
        <v>170</v>
      </c>
      <c r="C28" s="102">
        <v>-144.03875191666668</v>
      </c>
      <c r="D28" s="102">
        <v>-139.5276439941056</v>
      </c>
      <c r="E28" s="102">
        <v>-144.52065257500004</v>
      </c>
      <c r="F28" s="80">
        <f t="shared" si="0"/>
        <v>3.5785084861788219</v>
      </c>
    </row>
    <row r="29" spans="2:6" s="7" customFormat="1" ht="15.75">
      <c r="B29" s="97" t="s">
        <v>171</v>
      </c>
      <c r="C29" s="102">
        <v>-15.891344251607237</v>
      </c>
      <c r="D29" s="102">
        <v>-28.75311293651577</v>
      </c>
      <c r="E29" s="102">
        <v>-29.652424407357806</v>
      </c>
      <c r="F29" s="102">
        <f t="shared" si="0"/>
        <v>3.127701243436265</v>
      </c>
    </row>
    <row r="30" spans="2:6" ht="15.75">
      <c r="B30" s="11"/>
      <c r="C30" s="105"/>
      <c r="D30" s="105"/>
      <c r="E30" s="105"/>
      <c r="F30" s="105"/>
    </row>
    <row r="31" spans="2:6" ht="16.5">
      <c r="B31" s="106" t="s">
        <v>189</v>
      </c>
      <c r="C31" s="107">
        <v>0</v>
      </c>
      <c r="D31" s="107">
        <v>0</v>
      </c>
      <c r="E31" s="107">
        <v>0</v>
      </c>
      <c r="F31" s="107">
        <v>0</v>
      </c>
    </row>
    <row r="32" spans="2:6" ht="15.75">
      <c r="B32" s="86"/>
      <c r="C32" s="102"/>
      <c r="D32" s="102"/>
      <c r="E32" s="102"/>
      <c r="F32" s="102"/>
    </row>
    <row r="33" spans="2:6" s="7" customFormat="1" ht="33">
      <c r="B33" s="108" t="s">
        <v>190</v>
      </c>
      <c r="C33" s="109">
        <v>-532.78144506785384</v>
      </c>
      <c r="D33" s="109">
        <v>-605.44846658681536</v>
      </c>
      <c r="E33" s="109">
        <v>-616.07658392568919</v>
      </c>
      <c r="F33" s="109">
        <v>1.7554123803119603</v>
      </c>
    </row>
    <row r="34" spans="2:6" ht="12.75" customHeight="1">
      <c r="B34" s="86"/>
      <c r="C34" s="102"/>
      <c r="D34" s="102"/>
      <c r="E34" s="102"/>
      <c r="F34" s="102"/>
    </row>
    <row r="35" spans="2:6" s="7" customFormat="1" ht="16.5">
      <c r="B35" s="106" t="s">
        <v>191</v>
      </c>
      <c r="C35" s="107"/>
      <c r="D35" s="107"/>
      <c r="E35" s="107"/>
      <c r="F35" s="107"/>
    </row>
    <row r="36" spans="2:6" s="7" customFormat="1" ht="33">
      <c r="B36" s="110" t="s">
        <v>192</v>
      </c>
      <c r="C36" s="101">
        <v>7715.8038558103999</v>
      </c>
      <c r="D36" s="101">
        <v>2198.6748860286953</v>
      </c>
      <c r="E36" s="101">
        <v>8641.4453506777099</v>
      </c>
      <c r="F36" s="101">
        <f t="shared" ref="F36:F49" si="1">(E36/D36-1)*100</f>
        <v>293.02970191678122</v>
      </c>
    </row>
    <row r="37" spans="2:6" ht="15.75">
      <c r="B37" s="86" t="s">
        <v>193</v>
      </c>
      <c r="C37" s="105">
        <v>5543.5212572699056</v>
      </c>
      <c r="D37" s="105">
        <v>3090.008010362762</v>
      </c>
      <c r="E37" s="105">
        <v>903.00677226457128</v>
      </c>
      <c r="F37" s="102">
        <f t="shared" si="1"/>
        <v>-70.77655561939595</v>
      </c>
    </row>
    <row r="38" spans="2:6" ht="15.75">
      <c r="B38" s="86" t="s">
        <v>194</v>
      </c>
      <c r="C38" s="105">
        <v>2025.4770246846849</v>
      </c>
      <c r="D38" s="105">
        <v>-4059.5618314202493</v>
      </c>
      <c r="E38" s="105">
        <v>3761.0323955514014</v>
      </c>
      <c r="F38" s="102">
        <f t="shared" si="1"/>
        <v>-192.64626459047167</v>
      </c>
    </row>
    <row r="39" spans="2:6" ht="15.75">
      <c r="B39" s="86" t="s">
        <v>195</v>
      </c>
      <c r="C39" s="105">
        <v>2250.6131190258106</v>
      </c>
      <c r="D39" s="105">
        <v>4485.852782642849</v>
      </c>
      <c r="E39" s="105">
        <v>3223.044670715984</v>
      </c>
      <c r="F39" s="102">
        <f t="shared" si="1"/>
        <v>-28.150904033522007</v>
      </c>
    </row>
    <row r="40" spans="2:6" ht="15.75">
      <c r="B40" s="86" t="s">
        <v>196</v>
      </c>
      <c r="C40" s="105">
        <v>-2102.7750000000005</v>
      </c>
      <c r="D40" s="105">
        <v>-1322.5141666666666</v>
      </c>
      <c r="E40" s="105">
        <v>751.50083333333339</v>
      </c>
      <c r="F40" s="102">
        <f t="shared" si="1"/>
        <v>-156.82365091237207</v>
      </c>
    </row>
    <row r="41" spans="2:6" ht="15.75">
      <c r="B41" s="11" t="s">
        <v>197</v>
      </c>
      <c r="C41" s="105">
        <v>-1.0325451699999999</v>
      </c>
      <c r="D41" s="105">
        <v>4.8900911099999922</v>
      </c>
      <c r="E41" s="105">
        <v>2.8606788124199158</v>
      </c>
      <c r="F41" s="102">
        <f t="shared" si="1"/>
        <v>-41.500500745886505</v>
      </c>
    </row>
    <row r="42" spans="2:6" s="7" customFormat="1" ht="33">
      <c r="B42" s="110" t="s">
        <v>198</v>
      </c>
      <c r="C42" s="101">
        <v>8046.262712353001</v>
      </c>
      <c r="D42" s="101">
        <v>3792.1531541556451</v>
      </c>
      <c r="E42" s="101">
        <v>8978.0269892183824</v>
      </c>
      <c r="F42" s="101">
        <f t="shared" si="1"/>
        <v>136.75275296779029</v>
      </c>
    </row>
    <row r="43" spans="2:6" ht="15.75">
      <c r="B43" s="86" t="s">
        <v>199</v>
      </c>
      <c r="C43" s="105">
        <v>855.0588778474505</v>
      </c>
      <c r="D43" s="105">
        <v>2055.6442143492413</v>
      </c>
      <c r="E43" s="105">
        <v>3883.578712711615</v>
      </c>
      <c r="F43" s="102">
        <f t="shared" si="1"/>
        <v>88.922707811139674</v>
      </c>
    </row>
    <row r="44" spans="2:6" ht="15.75">
      <c r="B44" s="86" t="s">
        <v>200</v>
      </c>
      <c r="C44" s="105">
        <v>9018.745840006668</v>
      </c>
      <c r="D44" s="105">
        <v>6883.4994713300021</v>
      </c>
      <c r="E44" s="105">
        <v>-2096.1389600000025</v>
      </c>
      <c r="F44" s="102">
        <f t="shared" si="1"/>
        <v>-130.45164699627696</v>
      </c>
    </row>
    <row r="45" spans="2:6" ht="15.75">
      <c r="B45" s="86" t="s">
        <v>201</v>
      </c>
      <c r="C45" s="105">
        <v>-1827.542005501117</v>
      </c>
      <c r="D45" s="105">
        <v>-5146.9905315235974</v>
      </c>
      <c r="E45" s="105">
        <v>7190.5872365067689</v>
      </c>
      <c r="F45" s="102">
        <f t="shared" si="1"/>
        <v>-239.70469136220137</v>
      </c>
    </row>
    <row r="46" spans="2:6" ht="15.75">
      <c r="B46" s="86" t="s">
        <v>202</v>
      </c>
      <c r="C46" s="105">
        <v>0</v>
      </c>
      <c r="D46" s="105">
        <v>0</v>
      </c>
      <c r="E46" s="105">
        <v>0</v>
      </c>
      <c r="F46" s="102"/>
    </row>
    <row r="47" spans="2:6" s="7" customFormat="1" ht="16.5">
      <c r="B47" s="85" t="s">
        <v>203</v>
      </c>
      <c r="C47" s="101">
        <v>-330.4588565426011</v>
      </c>
      <c r="D47" s="101">
        <v>-1593.4782681269498</v>
      </c>
      <c r="E47" s="101">
        <v>-336.58163854067243</v>
      </c>
      <c r="F47" s="101">
        <f t="shared" si="1"/>
        <v>-78.877550747127131</v>
      </c>
    </row>
    <row r="48" spans="2:6" ht="16.5">
      <c r="B48" s="86"/>
      <c r="C48" s="102"/>
      <c r="D48" s="102"/>
      <c r="E48" s="102"/>
      <c r="F48" s="101"/>
    </row>
    <row r="49" spans="2:7" s="7" customFormat="1" ht="16.5">
      <c r="B49" s="85" t="s">
        <v>204</v>
      </c>
      <c r="C49" s="101">
        <v>202.32258852525274</v>
      </c>
      <c r="D49" s="101">
        <v>-988.02980154013449</v>
      </c>
      <c r="E49" s="101">
        <v>279.49494538501676</v>
      </c>
      <c r="F49" s="101">
        <f t="shared" si="1"/>
        <v>-128.28810881507238</v>
      </c>
    </row>
    <row r="50" spans="2:7" ht="15.75">
      <c r="B50" s="11"/>
      <c r="C50" s="115"/>
      <c r="D50" s="11"/>
      <c r="E50" s="11"/>
      <c r="F50" s="11"/>
    </row>
    <row r="51" spans="2:7" ht="15.75">
      <c r="B51" s="116" t="s">
        <v>205</v>
      </c>
      <c r="C51" s="117"/>
      <c r="D51" s="117"/>
      <c r="E51" s="117"/>
      <c r="F51" s="118"/>
    </row>
    <row r="52" spans="2:7" ht="45" customHeight="1">
      <c r="B52" s="261" t="s">
        <v>206</v>
      </c>
      <c r="C52" s="261"/>
      <c r="D52" s="261"/>
      <c r="E52" s="261"/>
      <c r="F52" s="261"/>
      <c r="G52" s="17"/>
    </row>
    <row r="53" spans="2:7" ht="15.75">
      <c r="B53" s="10"/>
      <c r="C53" s="11"/>
      <c r="D53" s="11"/>
      <c r="E53" s="11"/>
      <c r="F53" s="8"/>
    </row>
    <row r="54" spans="2:7" ht="15.75">
      <c r="B54" s="10"/>
      <c r="C54" s="11"/>
      <c r="D54" s="11"/>
      <c r="E54" s="11"/>
      <c r="F54" s="8"/>
    </row>
    <row r="55" spans="2:7" ht="15.75">
      <c r="B55" s="12"/>
      <c r="C55" s="11"/>
      <c r="D55" s="11"/>
      <c r="E55" s="11"/>
      <c r="F55" s="8"/>
    </row>
    <row r="56" spans="2:7" ht="15.75">
      <c r="B56" s="12"/>
      <c r="C56" s="11"/>
      <c r="D56" s="11"/>
      <c r="E56" s="11"/>
      <c r="F56" s="8"/>
    </row>
    <row r="57" spans="2:7" ht="15.75">
      <c r="B57" s="12"/>
      <c r="C57" s="11"/>
      <c r="D57" s="11"/>
      <c r="E57" s="11"/>
      <c r="F57" s="8"/>
    </row>
    <row r="58" spans="2:7" ht="15.75">
      <c r="B58" s="12"/>
      <c r="C58" s="11"/>
      <c r="D58" s="11"/>
      <c r="E58" s="11"/>
      <c r="F58" s="8"/>
    </row>
    <row r="59" spans="2:7" ht="15.75">
      <c r="B59" s="12"/>
      <c r="C59" s="11"/>
      <c r="D59" s="11"/>
      <c r="E59" s="11"/>
      <c r="F59" s="8"/>
    </row>
    <row r="60" spans="2:7" ht="15.75">
      <c r="B60" s="12"/>
      <c r="C60" s="11"/>
      <c r="D60" s="11"/>
      <c r="E60" s="11"/>
      <c r="F60" s="8"/>
    </row>
    <row r="61" spans="2:7" ht="15.75">
      <c r="B61" s="10"/>
      <c r="C61" s="11"/>
      <c r="D61" s="11"/>
      <c r="E61" s="11"/>
      <c r="F61" s="8"/>
    </row>
    <row r="62" spans="2:7" ht="15.75">
      <c r="B62" s="10"/>
      <c r="C62" s="11"/>
      <c r="D62" s="11"/>
      <c r="E62" s="11"/>
      <c r="F62" s="8"/>
    </row>
    <row r="63" spans="2:7" ht="15.75">
      <c r="B63" s="10"/>
      <c r="C63" s="11"/>
      <c r="D63" s="11"/>
      <c r="E63" s="11"/>
      <c r="F63" s="8"/>
    </row>
    <row r="64" spans="2:7" ht="15.75">
      <c r="B64" s="10"/>
      <c r="C64" s="11"/>
      <c r="D64" s="11"/>
      <c r="E64" s="11"/>
      <c r="F64" s="8"/>
    </row>
    <row r="65" spans="2:6" ht="15.75">
      <c r="B65" s="10"/>
      <c r="C65" s="11"/>
      <c r="D65" s="11"/>
      <c r="E65" s="11"/>
      <c r="F65" s="8"/>
    </row>
    <row r="66" spans="2:6" ht="15.75">
      <c r="B66" s="10"/>
      <c r="C66" s="11"/>
      <c r="D66" s="11"/>
      <c r="E66" s="11"/>
      <c r="F66" s="8"/>
    </row>
    <row r="67" spans="2:6" ht="15.75">
      <c r="B67" s="10"/>
      <c r="C67" s="11"/>
      <c r="D67" s="11"/>
      <c r="E67" s="11"/>
      <c r="F67" s="8"/>
    </row>
    <row r="68" spans="2:6" ht="15.75">
      <c r="B68" s="10"/>
      <c r="C68" s="11"/>
      <c r="D68" s="11"/>
      <c r="E68" s="11"/>
      <c r="F68" s="8"/>
    </row>
    <row r="69" spans="2:6" ht="15.75">
      <c r="B69" s="10"/>
      <c r="C69" s="11"/>
      <c r="D69" s="11"/>
      <c r="E69" s="11"/>
      <c r="F69" s="8"/>
    </row>
    <row r="70" spans="2:6" ht="15.75">
      <c r="B70" s="10"/>
      <c r="C70" s="11"/>
      <c r="D70" s="11"/>
      <c r="E70" s="11"/>
      <c r="F70" s="8"/>
    </row>
    <row r="71" spans="2:6" ht="15.75">
      <c r="B71" s="10"/>
      <c r="C71" s="11"/>
      <c r="D71" s="11"/>
      <c r="E71" s="11"/>
      <c r="F71" s="8"/>
    </row>
    <row r="72" spans="2:6" ht="15.75">
      <c r="B72" s="10"/>
      <c r="C72" s="11"/>
      <c r="D72" s="11"/>
      <c r="E72" s="11"/>
      <c r="F72" s="8"/>
    </row>
    <row r="73" spans="2:6" ht="15.75">
      <c r="B73" s="10"/>
      <c r="C73" s="11"/>
      <c r="D73" s="11"/>
      <c r="E73" s="11"/>
      <c r="F73" s="8"/>
    </row>
    <row r="74" spans="2:6" ht="15.75">
      <c r="B74" s="10"/>
      <c r="C74" s="11"/>
      <c r="D74" s="11"/>
      <c r="E74" s="11"/>
      <c r="F74" s="8"/>
    </row>
    <row r="75" spans="2:6" ht="15.75">
      <c r="B75" s="10"/>
      <c r="C75" s="11"/>
      <c r="D75" s="11"/>
      <c r="E75" s="11"/>
      <c r="F75" s="8"/>
    </row>
    <row r="76" spans="2:6" ht="15.75">
      <c r="B76" s="10"/>
      <c r="C76" s="11"/>
      <c r="D76" s="11"/>
      <c r="E76" s="11"/>
      <c r="F76" s="8"/>
    </row>
    <row r="77" spans="2:6" ht="15.75">
      <c r="B77" s="10"/>
      <c r="C77" s="11"/>
      <c r="D77" s="11"/>
      <c r="E77" s="11"/>
      <c r="F77" s="8"/>
    </row>
    <row r="78" spans="2:6" ht="15.75">
      <c r="B78" s="10"/>
      <c r="C78" s="11"/>
      <c r="D78" s="11"/>
      <c r="E78" s="11"/>
      <c r="F78" s="8"/>
    </row>
    <row r="79" spans="2:6" ht="15.75">
      <c r="B79" s="10"/>
      <c r="C79" s="11"/>
      <c r="D79" s="11"/>
      <c r="E79" s="11"/>
      <c r="F79" s="8"/>
    </row>
    <row r="80" spans="2:6" ht="15.75">
      <c r="B80" s="10"/>
      <c r="C80" s="11"/>
      <c r="D80" s="11"/>
      <c r="E80" s="11"/>
      <c r="F80" s="8"/>
    </row>
    <row r="81" spans="2:6" ht="15.75">
      <c r="B81" s="10"/>
      <c r="C81" s="11"/>
      <c r="D81" s="11"/>
      <c r="E81" s="11"/>
      <c r="F81" s="8"/>
    </row>
    <row r="82" spans="2:6" ht="15.75">
      <c r="B82" s="10"/>
      <c r="C82" s="11"/>
      <c r="D82" s="11"/>
      <c r="E82" s="11"/>
      <c r="F82" s="8"/>
    </row>
    <row r="83" spans="2:6" ht="15.75">
      <c r="B83" s="10"/>
      <c r="C83" s="11"/>
      <c r="D83" s="11"/>
      <c r="E83" s="11"/>
      <c r="F83" s="8"/>
    </row>
    <row r="84" spans="2:6" ht="15.75">
      <c r="B84" s="10"/>
      <c r="C84" s="11"/>
      <c r="D84" s="11"/>
      <c r="E84" s="11"/>
      <c r="F84" s="8"/>
    </row>
    <row r="85" spans="2:6" ht="15.75">
      <c r="B85" s="10"/>
      <c r="C85" s="11"/>
      <c r="D85" s="11"/>
      <c r="E85" s="11"/>
      <c r="F85" s="8"/>
    </row>
    <row r="86" spans="2:6" ht="15.75">
      <c r="B86" s="10"/>
      <c r="C86" s="11"/>
      <c r="D86" s="11"/>
      <c r="E86" s="11"/>
      <c r="F86" s="8"/>
    </row>
    <row r="87" spans="2:6" ht="15.75">
      <c r="B87" s="10"/>
      <c r="C87" s="11"/>
      <c r="D87" s="11"/>
      <c r="E87" s="11"/>
      <c r="F87" s="8"/>
    </row>
    <row r="88" spans="2:6" ht="15.75">
      <c r="B88" s="10"/>
      <c r="C88" s="11"/>
      <c r="D88" s="11"/>
      <c r="E88" s="11"/>
      <c r="F88" s="8"/>
    </row>
    <row r="89" spans="2:6" ht="15.75">
      <c r="B89" s="10"/>
      <c r="C89" s="11"/>
      <c r="D89" s="11"/>
      <c r="E89" s="11"/>
      <c r="F89" s="8"/>
    </row>
    <row r="90" spans="2:6" ht="15.75">
      <c r="B90" s="10"/>
      <c r="C90" s="11"/>
      <c r="D90" s="11"/>
      <c r="E90" s="11"/>
      <c r="F90" s="8"/>
    </row>
    <row r="91" spans="2:6" ht="15.75">
      <c r="B91" s="10"/>
      <c r="C91" s="11"/>
      <c r="D91" s="11"/>
      <c r="E91" s="11"/>
      <c r="F91" s="8"/>
    </row>
    <row r="92" spans="2:6" ht="15.75">
      <c r="B92" s="10"/>
      <c r="C92" s="11"/>
      <c r="D92" s="11"/>
      <c r="E92" s="11"/>
      <c r="F92" s="8"/>
    </row>
    <row r="93" spans="2:6" ht="15.75">
      <c r="B93" s="10"/>
      <c r="C93" s="11"/>
      <c r="D93" s="11"/>
      <c r="E93" s="11"/>
      <c r="F93" s="8"/>
    </row>
    <row r="94" spans="2:6" ht="15.75">
      <c r="B94" s="10"/>
      <c r="C94" s="11"/>
      <c r="D94" s="11"/>
      <c r="E94" s="11"/>
      <c r="F94" s="8"/>
    </row>
    <row r="95" spans="2:6" ht="15.75">
      <c r="B95" s="10"/>
      <c r="C95" s="11"/>
      <c r="D95" s="11"/>
      <c r="E95" s="11"/>
      <c r="F95" s="8"/>
    </row>
    <row r="96" spans="2:6" ht="15.75">
      <c r="B96" s="10"/>
      <c r="C96" s="11"/>
      <c r="D96" s="11"/>
      <c r="E96" s="11"/>
      <c r="F96" s="8"/>
    </row>
    <row r="97" spans="2:6" ht="15.75">
      <c r="B97" s="10"/>
      <c r="C97" s="11"/>
      <c r="D97" s="11"/>
      <c r="E97" s="11"/>
      <c r="F97" s="8"/>
    </row>
    <row r="98" spans="2:6" ht="15.75">
      <c r="B98" s="10"/>
      <c r="C98" s="11"/>
      <c r="D98" s="11"/>
      <c r="E98" s="11"/>
      <c r="F98" s="8"/>
    </row>
    <row r="99" spans="2:6" ht="15.75">
      <c r="B99" s="10"/>
      <c r="C99" s="11"/>
      <c r="D99" s="11"/>
      <c r="E99" s="11"/>
      <c r="F99" s="8"/>
    </row>
    <row r="100" spans="2:6" ht="15.75">
      <c r="B100" s="10"/>
      <c r="C100" s="11"/>
      <c r="D100" s="11"/>
      <c r="E100" s="11"/>
      <c r="F100" s="8"/>
    </row>
    <row r="101" spans="2:6" ht="15.75">
      <c r="B101" s="10"/>
      <c r="C101" s="11"/>
      <c r="D101" s="11"/>
      <c r="E101" s="11"/>
      <c r="F101" s="8"/>
    </row>
    <row r="102" spans="2:6" ht="15.75">
      <c r="B102" s="10"/>
      <c r="C102" s="11"/>
      <c r="D102" s="11"/>
      <c r="E102" s="11"/>
      <c r="F102" s="8"/>
    </row>
    <row r="103" spans="2:6" ht="15.75">
      <c r="B103" s="10"/>
      <c r="C103" s="11"/>
      <c r="D103" s="11"/>
      <c r="E103" s="11"/>
      <c r="F103" s="8"/>
    </row>
    <row r="104" spans="2:6" ht="15.75">
      <c r="B104" s="10"/>
      <c r="C104" s="11"/>
      <c r="D104" s="11"/>
      <c r="E104" s="11"/>
      <c r="F104" s="8"/>
    </row>
    <row r="105" spans="2:6" ht="15.75">
      <c r="B105" s="10"/>
      <c r="C105" s="11"/>
      <c r="D105" s="11"/>
      <c r="E105" s="11"/>
      <c r="F105" s="8"/>
    </row>
    <row r="106" spans="2:6" ht="15.75">
      <c r="B106" s="10"/>
      <c r="C106" s="11"/>
      <c r="D106" s="11"/>
      <c r="E106" s="11"/>
      <c r="F106" s="8"/>
    </row>
    <row r="107" spans="2:6" ht="15.75">
      <c r="B107" s="10"/>
      <c r="C107" s="11"/>
      <c r="D107" s="11"/>
      <c r="E107" s="11"/>
      <c r="F107" s="8"/>
    </row>
    <row r="108" spans="2:6" ht="15.75">
      <c r="B108" s="10"/>
      <c r="C108" s="11"/>
      <c r="D108" s="11"/>
      <c r="E108" s="11"/>
      <c r="F108" s="8"/>
    </row>
    <row r="109" spans="2:6" ht="15.75">
      <c r="B109" s="10"/>
      <c r="C109" s="11"/>
      <c r="D109" s="11"/>
      <c r="E109" s="11"/>
      <c r="F109" s="8"/>
    </row>
    <row r="110" spans="2:6" ht="15.75">
      <c r="B110" s="10"/>
      <c r="C110" s="11"/>
      <c r="D110" s="11"/>
      <c r="E110" s="11"/>
      <c r="F110" s="8"/>
    </row>
    <row r="111" spans="2:6" ht="15.75">
      <c r="B111" s="10"/>
      <c r="C111" s="11"/>
      <c r="D111" s="11"/>
      <c r="E111" s="11"/>
      <c r="F111" s="8"/>
    </row>
    <row r="112" spans="2:6" ht="15.75">
      <c r="B112" s="10"/>
      <c r="C112" s="11"/>
      <c r="D112" s="11"/>
      <c r="E112" s="11"/>
      <c r="F112" s="8"/>
    </row>
    <row r="113" spans="2:6" ht="15.75">
      <c r="B113" s="10"/>
      <c r="C113" s="11"/>
      <c r="D113" s="11"/>
      <c r="E113" s="11"/>
      <c r="F113" s="8"/>
    </row>
    <row r="114" spans="2:6" ht="15.75">
      <c r="B114" s="10"/>
      <c r="C114" s="11"/>
      <c r="D114" s="11"/>
      <c r="E114" s="11"/>
      <c r="F114" s="8"/>
    </row>
    <row r="115" spans="2:6" ht="15.75">
      <c r="B115" s="10"/>
      <c r="C115" s="11"/>
      <c r="D115" s="11"/>
      <c r="E115" s="11"/>
      <c r="F115" s="8"/>
    </row>
    <row r="116" spans="2:6" ht="15.75">
      <c r="B116" s="10"/>
      <c r="C116" s="11"/>
      <c r="D116" s="11"/>
      <c r="E116" s="11"/>
      <c r="F116" s="8"/>
    </row>
    <row r="117" spans="2:6" ht="15.75">
      <c r="B117" s="10"/>
      <c r="C117" s="11"/>
      <c r="D117" s="11"/>
      <c r="E117" s="11"/>
      <c r="F117" s="8"/>
    </row>
    <row r="118" spans="2:6" ht="15.75">
      <c r="B118" s="10"/>
      <c r="C118" s="11"/>
      <c r="D118" s="11"/>
      <c r="E118" s="11"/>
      <c r="F118" s="8"/>
    </row>
    <row r="119" spans="2:6" ht="15.75">
      <c r="B119" s="10"/>
      <c r="C119" s="11"/>
      <c r="D119" s="11"/>
      <c r="E119" s="11"/>
      <c r="F119" s="8"/>
    </row>
    <row r="120" spans="2:6" ht="15.75">
      <c r="B120" s="10"/>
      <c r="C120" s="11"/>
      <c r="D120" s="11"/>
      <c r="E120" s="11"/>
      <c r="F120" s="8"/>
    </row>
    <row r="121" spans="2:6" ht="15.75">
      <c r="B121" s="10"/>
      <c r="C121" s="11"/>
      <c r="D121" s="11"/>
      <c r="E121" s="11"/>
      <c r="F121" s="8"/>
    </row>
    <row r="122" spans="2:6" ht="15.75">
      <c r="B122" s="10"/>
      <c r="C122" s="11"/>
      <c r="D122" s="11"/>
      <c r="E122" s="11"/>
      <c r="F122" s="8"/>
    </row>
    <row r="123" spans="2:6" ht="15.75">
      <c r="B123" s="10"/>
      <c r="C123" s="11"/>
      <c r="D123" s="11"/>
      <c r="E123" s="11"/>
      <c r="F123" s="8"/>
    </row>
    <row r="124" spans="2:6" ht="15.75">
      <c r="B124" s="10"/>
      <c r="C124" s="11"/>
      <c r="D124" s="11"/>
      <c r="E124" s="11"/>
      <c r="F124" s="8"/>
    </row>
    <row r="125" spans="2:6" ht="15.75">
      <c r="B125" s="10"/>
      <c r="C125" s="11"/>
      <c r="D125" s="11"/>
      <c r="E125" s="11"/>
      <c r="F125" s="8"/>
    </row>
    <row r="126" spans="2:6" ht="15.75">
      <c r="B126" s="10"/>
      <c r="C126" s="11"/>
      <c r="D126" s="11"/>
      <c r="E126" s="11"/>
      <c r="F126" s="8"/>
    </row>
    <row r="127" spans="2:6" ht="15.75">
      <c r="B127" s="10"/>
      <c r="C127" s="11"/>
      <c r="D127" s="11"/>
      <c r="E127" s="11"/>
      <c r="F127" s="8"/>
    </row>
    <row r="128" spans="2:6" ht="15.75">
      <c r="B128" s="10"/>
      <c r="C128" s="11"/>
      <c r="D128" s="11"/>
      <c r="E128" s="11"/>
      <c r="F128" s="8"/>
    </row>
    <row r="129" spans="2:6" ht="15.75">
      <c r="B129" s="10"/>
      <c r="C129" s="11"/>
      <c r="D129" s="11"/>
      <c r="E129" s="11"/>
      <c r="F129" s="8"/>
    </row>
    <row r="130" spans="2:6" ht="15.75">
      <c r="B130" s="10"/>
      <c r="C130" s="11"/>
      <c r="D130" s="11"/>
      <c r="E130" s="11"/>
      <c r="F130" s="8"/>
    </row>
    <row r="131" spans="2:6" ht="15.75">
      <c r="B131" s="10"/>
      <c r="C131" s="11"/>
      <c r="D131" s="11"/>
      <c r="E131" s="11"/>
      <c r="F131" s="8"/>
    </row>
    <row r="132" spans="2:6" ht="15.75">
      <c r="B132" s="10"/>
      <c r="C132" s="11"/>
      <c r="D132" s="11"/>
      <c r="E132" s="11"/>
      <c r="F132" s="8"/>
    </row>
    <row r="133" spans="2:6" ht="15.75">
      <c r="B133" s="10"/>
      <c r="C133" s="11"/>
      <c r="D133" s="11"/>
      <c r="E133" s="11"/>
      <c r="F133" s="8"/>
    </row>
    <row r="134" spans="2:6" ht="15.75">
      <c r="B134" s="10"/>
      <c r="C134" s="11"/>
      <c r="D134" s="11"/>
      <c r="E134" s="11"/>
      <c r="F134" s="8"/>
    </row>
    <row r="135" spans="2:6" ht="15.75">
      <c r="B135" s="10"/>
      <c r="C135" s="11"/>
      <c r="D135" s="11"/>
      <c r="E135" s="11"/>
      <c r="F135" s="8"/>
    </row>
    <row r="136" spans="2:6" ht="15.75">
      <c r="B136" s="10"/>
      <c r="C136" s="11"/>
      <c r="D136" s="11"/>
      <c r="E136" s="11"/>
      <c r="F136" s="8"/>
    </row>
    <row r="137" spans="2:6" ht="15.75">
      <c r="B137" s="10"/>
      <c r="C137" s="11"/>
      <c r="D137" s="11"/>
      <c r="E137" s="11"/>
      <c r="F137" s="8"/>
    </row>
    <row r="138" spans="2:6" ht="15.75">
      <c r="B138" s="10"/>
      <c r="C138" s="11"/>
      <c r="D138" s="11"/>
      <c r="E138" s="11"/>
      <c r="F138" s="8"/>
    </row>
    <row r="139" spans="2:6" ht="15.75">
      <c r="B139" s="10"/>
      <c r="C139" s="11"/>
      <c r="D139" s="11"/>
      <c r="E139" s="11"/>
      <c r="F139" s="8"/>
    </row>
    <row r="140" spans="2:6" ht="15.75">
      <c r="B140" s="10"/>
      <c r="C140" s="11"/>
      <c r="D140" s="11"/>
      <c r="E140" s="11"/>
      <c r="F140" s="8"/>
    </row>
    <row r="141" spans="2:6" ht="15.75">
      <c r="B141" s="10"/>
      <c r="C141" s="11"/>
      <c r="D141" s="11"/>
      <c r="E141" s="11"/>
      <c r="F141" s="8"/>
    </row>
    <row r="142" spans="2:6" ht="15.75">
      <c r="B142" s="10"/>
      <c r="C142" s="11"/>
      <c r="D142" s="11"/>
      <c r="E142" s="11"/>
      <c r="F142" s="8"/>
    </row>
    <row r="143" spans="2:6" ht="15.75">
      <c r="B143" s="10"/>
      <c r="C143" s="11"/>
      <c r="D143" s="11"/>
      <c r="E143" s="11"/>
      <c r="F143" s="8"/>
    </row>
    <row r="144" spans="2:6" ht="15.75">
      <c r="B144" s="10"/>
      <c r="C144" s="11"/>
      <c r="D144" s="11"/>
      <c r="E144" s="11"/>
      <c r="F144" s="8"/>
    </row>
    <row r="145" spans="2:6" ht="15.75">
      <c r="B145" s="10"/>
      <c r="C145" s="11"/>
      <c r="D145" s="11"/>
      <c r="E145" s="11"/>
      <c r="F145" s="8"/>
    </row>
    <row r="146" spans="2:6" ht="15.75">
      <c r="B146" s="10"/>
      <c r="C146" s="11"/>
      <c r="D146" s="11"/>
      <c r="E146" s="11"/>
      <c r="F146" s="8"/>
    </row>
    <row r="147" spans="2:6" ht="15.75">
      <c r="B147" s="10"/>
      <c r="C147" s="11"/>
      <c r="D147" s="11"/>
      <c r="E147" s="11"/>
      <c r="F147" s="8"/>
    </row>
    <row r="148" spans="2:6" ht="15.75">
      <c r="B148" s="10"/>
      <c r="C148" s="11"/>
      <c r="D148" s="11"/>
      <c r="E148" s="11"/>
      <c r="F148" s="8"/>
    </row>
    <row r="149" spans="2:6" ht="15.75">
      <c r="B149" s="10"/>
      <c r="C149" s="11"/>
      <c r="D149" s="11"/>
      <c r="E149" s="11"/>
      <c r="F149" s="8"/>
    </row>
    <row r="150" spans="2:6" ht="15.75">
      <c r="B150" s="10"/>
      <c r="C150" s="11"/>
      <c r="D150" s="11"/>
      <c r="E150" s="11"/>
      <c r="F150" s="8"/>
    </row>
    <row r="151" spans="2:6" ht="15.75">
      <c r="B151" s="10"/>
      <c r="C151" s="11"/>
      <c r="D151" s="11"/>
      <c r="E151" s="11"/>
      <c r="F151" s="8"/>
    </row>
    <row r="152" spans="2:6" ht="15.75">
      <c r="B152" s="10"/>
      <c r="C152" s="11"/>
      <c r="D152" s="11"/>
      <c r="E152" s="11"/>
      <c r="F152" s="8"/>
    </row>
    <row r="153" spans="2:6" ht="15.75">
      <c r="B153" s="10"/>
      <c r="C153" s="11"/>
      <c r="D153" s="11"/>
      <c r="E153" s="11"/>
      <c r="F153" s="8"/>
    </row>
    <row r="154" spans="2:6" ht="15.75">
      <c r="B154" s="10"/>
      <c r="C154" s="11"/>
      <c r="D154" s="11"/>
      <c r="E154" s="11"/>
      <c r="F154" s="8"/>
    </row>
    <row r="155" spans="2:6" ht="15.75">
      <c r="B155" s="10"/>
      <c r="C155" s="11"/>
      <c r="D155" s="11"/>
      <c r="E155" s="11"/>
      <c r="F155" s="8"/>
    </row>
    <row r="156" spans="2:6" ht="15.75">
      <c r="B156" s="10"/>
      <c r="C156" s="11"/>
      <c r="D156" s="11"/>
      <c r="E156" s="11"/>
      <c r="F156" s="8"/>
    </row>
    <row r="157" spans="2:6" ht="15.75">
      <c r="B157" s="10"/>
      <c r="C157" s="11"/>
      <c r="D157" s="11"/>
      <c r="E157" s="11"/>
      <c r="F157" s="8"/>
    </row>
    <row r="158" spans="2:6" ht="15.75">
      <c r="B158" s="10"/>
      <c r="C158" s="11"/>
      <c r="D158" s="11"/>
      <c r="E158" s="11"/>
      <c r="F158" s="8"/>
    </row>
    <row r="159" spans="2:6" ht="15.75">
      <c r="B159" s="10"/>
      <c r="C159" s="11"/>
      <c r="D159" s="11"/>
      <c r="E159" s="11"/>
      <c r="F159" s="8"/>
    </row>
    <row r="160" spans="2:6" ht="15.75">
      <c r="B160" s="10"/>
      <c r="C160" s="11"/>
      <c r="D160" s="11"/>
      <c r="E160" s="11"/>
      <c r="F160" s="8"/>
    </row>
    <row r="161" spans="2:6" ht="15.75">
      <c r="B161" s="10"/>
      <c r="C161" s="11"/>
      <c r="D161" s="11"/>
      <c r="E161" s="11"/>
      <c r="F161" s="8"/>
    </row>
    <row r="162" spans="2:6" ht="15.75">
      <c r="B162" s="10"/>
      <c r="C162" s="11"/>
      <c r="D162" s="11"/>
      <c r="E162" s="11"/>
      <c r="F162" s="8"/>
    </row>
    <row r="163" spans="2:6" ht="15.75">
      <c r="B163" s="10"/>
      <c r="C163" s="11"/>
      <c r="D163" s="11"/>
      <c r="E163" s="11"/>
      <c r="F163" s="8"/>
    </row>
    <row r="164" spans="2:6" ht="15.75">
      <c r="B164" s="10"/>
      <c r="C164" s="11"/>
      <c r="D164" s="11"/>
      <c r="E164" s="11"/>
      <c r="F164" s="8"/>
    </row>
    <row r="165" spans="2:6" ht="15.75">
      <c r="B165" s="10"/>
      <c r="C165" s="11"/>
      <c r="D165" s="11"/>
      <c r="E165" s="11"/>
      <c r="F165" s="8"/>
    </row>
    <row r="166" spans="2:6" ht="15.75">
      <c r="B166" s="10"/>
      <c r="C166" s="11"/>
      <c r="D166" s="11"/>
      <c r="E166" s="11"/>
      <c r="F166" s="8"/>
    </row>
    <row r="167" spans="2:6" ht="15.75">
      <c r="B167" s="10"/>
      <c r="C167" s="11"/>
      <c r="D167" s="11"/>
      <c r="E167" s="11"/>
      <c r="F167" s="8"/>
    </row>
    <row r="168" spans="2:6" ht="15.75">
      <c r="B168" s="10"/>
      <c r="C168" s="11"/>
      <c r="D168" s="11"/>
      <c r="E168" s="11"/>
      <c r="F168" s="8"/>
    </row>
    <row r="169" spans="2:6" ht="15.75">
      <c r="B169" s="10"/>
      <c r="C169" s="11"/>
      <c r="D169" s="11"/>
      <c r="E169" s="11"/>
      <c r="F169" s="8"/>
    </row>
    <row r="170" spans="2:6" ht="15.75">
      <c r="B170" s="10"/>
      <c r="C170" s="11"/>
      <c r="D170" s="11"/>
      <c r="E170" s="11"/>
      <c r="F170" s="8"/>
    </row>
    <row r="171" spans="2:6" ht="15.75">
      <c r="B171" s="10"/>
      <c r="C171" s="11"/>
      <c r="D171" s="11"/>
      <c r="E171" s="11"/>
      <c r="F171" s="8"/>
    </row>
    <row r="172" spans="2:6" ht="15.75">
      <c r="B172" s="10"/>
      <c r="C172" s="11"/>
      <c r="D172" s="11"/>
      <c r="E172" s="11"/>
      <c r="F172" s="8"/>
    </row>
    <row r="173" spans="2:6" ht="15.75">
      <c r="B173" s="10"/>
      <c r="C173" s="11"/>
      <c r="D173" s="11"/>
      <c r="E173" s="11"/>
      <c r="F173" s="8"/>
    </row>
    <row r="174" spans="2:6" ht="15.75">
      <c r="B174" s="10"/>
      <c r="C174" s="11"/>
      <c r="D174" s="11"/>
      <c r="E174" s="11"/>
      <c r="F174" s="8"/>
    </row>
    <row r="175" spans="2:6" ht="15.75">
      <c r="B175" s="10"/>
      <c r="C175" s="11"/>
      <c r="D175" s="11"/>
      <c r="E175" s="11"/>
      <c r="F175" s="8"/>
    </row>
    <row r="176" spans="2:6" ht="15.75">
      <c r="B176" s="10"/>
      <c r="C176" s="11"/>
      <c r="D176" s="11"/>
      <c r="E176" s="11"/>
      <c r="F176" s="8"/>
    </row>
    <row r="177" spans="2:6" ht="15.75">
      <c r="B177" s="10"/>
      <c r="C177" s="11"/>
      <c r="D177" s="11"/>
      <c r="E177" s="11"/>
      <c r="F177" s="8"/>
    </row>
    <row r="178" spans="2:6" ht="15.75">
      <c r="B178" s="10"/>
      <c r="C178" s="11"/>
      <c r="D178" s="11"/>
      <c r="E178" s="11"/>
      <c r="F178" s="8"/>
    </row>
    <row r="179" spans="2:6" ht="15.75">
      <c r="B179" s="10"/>
      <c r="C179" s="11"/>
      <c r="D179" s="11"/>
      <c r="E179" s="11"/>
      <c r="F179" s="8"/>
    </row>
    <row r="180" spans="2:6" ht="15.75">
      <c r="B180" s="10"/>
      <c r="C180" s="11"/>
      <c r="D180" s="11"/>
      <c r="E180" s="11"/>
      <c r="F180" s="8"/>
    </row>
    <row r="181" spans="2:6" ht="15.75">
      <c r="B181" s="10"/>
      <c r="C181" s="11"/>
      <c r="D181" s="11"/>
      <c r="E181" s="11"/>
      <c r="F181" s="8"/>
    </row>
    <row r="182" spans="2:6" ht="15.75">
      <c r="B182" s="10"/>
      <c r="C182" s="11"/>
      <c r="D182" s="11"/>
      <c r="E182" s="11"/>
      <c r="F182" s="8"/>
    </row>
    <row r="183" spans="2:6" ht="15.75">
      <c r="B183" s="10"/>
      <c r="C183" s="11"/>
      <c r="D183" s="11"/>
      <c r="E183" s="11"/>
      <c r="F183" s="8"/>
    </row>
    <row r="184" spans="2:6" ht="15.75">
      <c r="B184" s="10"/>
      <c r="C184" s="11"/>
      <c r="D184" s="11"/>
      <c r="E184" s="11"/>
      <c r="F184" s="8"/>
    </row>
    <row r="185" spans="2:6" ht="15.75">
      <c r="B185" s="10"/>
      <c r="C185" s="11"/>
      <c r="D185" s="11"/>
      <c r="E185" s="11"/>
      <c r="F185" s="8"/>
    </row>
    <row r="186" spans="2:6" ht="15.75">
      <c r="B186" s="10"/>
      <c r="C186" s="11"/>
      <c r="D186" s="11"/>
      <c r="E186" s="11"/>
      <c r="F186" s="8"/>
    </row>
    <row r="187" spans="2:6" ht="15.75">
      <c r="B187" s="10"/>
      <c r="C187" s="11"/>
      <c r="D187" s="11"/>
      <c r="E187" s="11"/>
      <c r="F187" s="8"/>
    </row>
    <row r="188" spans="2:6" ht="15.75">
      <c r="B188" s="10"/>
      <c r="C188" s="11"/>
      <c r="D188" s="11"/>
      <c r="E188" s="11"/>
      <c r="F188" s="8"/>
    </row>
    <row r="189" spans="2:6" ht="15.75">
      <c r="B189" s="10"/>
      <c r="C189" s="11"/>
      <c r="D189" s="11"/>
      <c r="E189" s="11"/>
      <c r="F189" s="8"/>
    </row>
    <row r="190" spans="2:6" ht="15.75">
      <c r="B190" s="10"/>
      <c r="C190" s="11"/>
      <c r="D190" s="11"/>
      <c r="E190" s="11"/>
      <c r="F190" s="8"/>
    </row>
    <row r="191" spans="2:6" ht="15.75">
      <c r="B191" s="10"/>
      <c r="C191" s="11"/>
      <c r="D191" s="11"/>
      <c r="E191" s="11"/>
      <c r="F191" s="8"/>
    </row>
    <row r="192" spans="2:6" ht="15.75">
      <c r="B192" s="10"/>
      <c r="C192" s="11"/>
      <c r="D192" s="11"/>
      <c r="E192" s="11"/>
      <c r="F192" s="8"/>
    </row>
    <row r="193" spans="2:6" ht="15.75">
      <c r="B193" s="10"/>
      <c r="C193" s="11"/>
      <c r="D193" s="11"/>
      <c r="E193" s="11"/>
      <c r="F193" s="8"/>
    </row>
    <row r="194" spans="2:6" ht="15.75">
      <c r="B194" s="10"/>
      <c r="C194" s="11"/>
      <c r="D194" s="11"/>
      <c r="E194" s="11"/>
      <c r="F194" s="8"/>
    </row>
    <row r="195" spans="2:6" ht="15.75">
      <c r="B195" s="10"/>
      <c r="C195" s="11"/>
      <c r="D195" s="11"/>
      <c r="E195" s="11"/>
      <c r="F195" s="8"/>
    </row>
    <row r="196" spans="2:6" ht="15.75">
      <c r="B196" s="10"/>
      <c r="C196" s="11"/>
      <c r="D196" s="11"/>
      <c r="E196" s="11"/>
      <c r="F196" s="8"/>
    </row>
    <row r="197" spans="2:6" ht="15.75">
      <c r="B197" s="10"/>
      <c r="C197" s="11"/>
      <c r="D197" s="11"/>
      <c r="E197" s="11"/>
      <c r="F197" s="8"/>
    </row>
    <row r="198" spans="2:6" ht="15.75">
      <c r="B198" s="10"/>
      <c r="C198" s="11"/>
      <c r="D198" s="11"/>
      <c r="E198" s="11"/>
      <c r="F198" s="8"/>
    </row>
    <row r="199" spans="2:6" ht="15.75">
      <c r="B199" s="10"/>
      <c r="C199" s="11"/>
      <c r="D199" s="11"/>
      <c r="E199" s="11"/>
      <c r="F199" s="8"/>
    </row>
    <row r="200" spans="2:6" ht="15.75">
      <c r="B200" s="10"/>
      <c r="C200" s="11"/>
      <c r="D200" s="11"/>
      <c r="E200" s="11"/>
      <c r="F200" s="8"/>
    </row>
    <row r="201" spans="2:6" ht="15.75">
      <c r="B201" s="10"/>
      <c r="C201" s="11"/>
      <c r="D201" s="11"/>
      <c r="E201" s="11"/>
      <c r="F201" s="8"/>
    </row>
    <row r="202" spans="2:6" ht="15.75">
      <c r="B202" s="10"/>
      <c r="C202" s="11"/>
      <c r="D202" s="11"/>
      <c r="E202" s="11"/>
      <c r="F202" s="8"/>
    </row>
    <row r="203" spans="2:6" ht="15.75">
      <c r="B203" s="10"/>
      <c r="C203" s="11"/>
      <c r="D203" s="11"/>
      <c r="E203" s="11"/>
      <c r="F203" s="8"/>
    </row>
    <row r="204" spans="2:6" ht="15.75">
      <c r="B204" s="10"/>
      <c r="C204" s="11"/>
      <c r="D204" s="11"/>
      <c r="E204" s="11"/>
      <c r="F204" s="8"/>
    </row>
    <row r="205" spans="2:6" ht="15.75">
      <c r="B205" s="10"/>
      <c r="C205" s="11"/>
      <c r="D205" s="11"/>
      <c r="E205" s="11"/>
      <c r="F205" s="8"/>
    </row>
    <row r="206" spans="2:6" ht="15.75">
      <c r="B206" s="10"/>
      <c r="C206" s="11"/>
      <c r="D206" s="11"/>
      <c r="E206" s="11"/>
      <c r="F206" s="8"/>
    </row>
    <row r="207" spans="2:6" ht="15.75">
      <c r="B207" s="10"/>
      <c r="C207" s="11"/>
      <c r="D207" s="11"/>
      <c r="E207" s="11"/>
      <c r="F207" s="8"/>
    </row>
    <row r="208" spans="2:6" ht="15.75">
      <c r="B208" s="10"/>
      <c r="C208" s="11"/>
      <c r="D208" s="11"/>
      <c r="E208" s="11"/>
      <c r="F208" s="8"/>
    </row>
    <row r="209" spans="2:6" ht="15.75">
      <c r="B209" s="10"/>
      <c r="C209" s="11"/>
      <c r="D209" s="11"/>
      <c r="E209" s="11"/>
      <c r="F209" s="8"/>
    </row>
    <row r="210" spans="2:6">
      <c r="C210" s="14"/>
      <c r="D210" s="14"/>
      <c r="E210" s="14"/>
      <c r="F210" s="9"/>
    </row>
    <row r="211" spans="2:6">
      <c r="C211" s="14"/>
      <c r="D211" s="14"/>
      <c r="E211" s="14"/>
      <c r="F211" s="9"/>
    </row>
    <row r="212" spans="2:6">
      <c r="C212" s="14"/>
      <c r="D212" s="14"/>
      <c r="E212" s="14"/>
      <c r="F212" s="9"/>
    </row>
    <row r="213" spans="2:6">
      <c r="C213" s="14"/>
      <c r="D213" s="14"/>
      <c r="E213" s="14"/>
      <c r="F213" s="9"/>
    </row>
    <row r="214" spans="2:6">
      <c r="C214" s="14"/>
      <c r="D214" s="14"/>
      <c r="E214" s="14"/>
      <c r="F214" s="9"/>
    </row>
    <row r="215" spans="2:6">
      <c r="C215" s="14"/>
      <c r="D215" s="14"/>
      <c r="E215" s="14"/>
      <c r="F215" s="9"/>
    </row>
    <row r="216" spans="2:6">
      <c r="C216" s="14"/>
      <c r="D216" s="14"/>
      <c r="E216" s="14"/>
      <c r="F216" s="9"/>
    </row>
    <row r="217" spans="2:6">
      <c r="C217" s="14"/>
      <c r="D217" s="14"/>
      <c r="E217" s="14"/>
      <c r="F217" s="9"/>
    </row>
    <row r="218" spans="2:6">
      <c r="C218" s="14"/>
      <c r="D218" s="14"/>
      <c r="E218" s="14"/>
      <c r="F218" s="9"/>
    </row>
    <row r="219" spans="2:6">
      <c r="C219" s="14"/>
      <c r="D219" s="14"/>
      <c r="E219" s="14"/>
      <c r="F219" s="9"/>
    </row>
    <row r="220" spans="2:6">
      <c r="C220" s="14"/>
      <c r="D220" s="14"/>
      <c r="E220" s="14"/>
      <c r="F220" s="9"/>
    </row>
    <row r="221" spans="2:6">
      <c r="C221" s="14"/>
      <c r="D221" s="14"/>
      <c r="E221" s="14"/>
      <c r="F221" s="9"/>
    </row>
    <row r="222" spans="2:6">
      <c r="C222" s="14"/>
      <c r="D222" s="14"/>
      <c r="E222" s="14"/>
      <c r="F222" s="9"/>
    </row>
    <row r="223" spans="2:6">
      <c r="C223" s="14"/>
      <c r="D223" s="14"/>
      <c r="E223" s="14"/>
      <c r="F223" s="9"/>
    </row>
    <row r="224" spans="2:6">
      <c r="C224" s="14"/>
      <c r="D224" s="14"/>
      <c r="E224" s="14"/>
      <c r="F224" s="9"/>
    </row>
    <row r="225" spans="3:6">
      <c r="C225" s="14"/>
      <c r="D225" s="14"/>
      <c r="E225" s="14"/>
      <c r="F225" s="9"/>
    </row>
    <row r="226" spans="3:6">
      <c r="C226" s="14"/>
      <c r="D226" s="14"/>
      <c r="E226" s="14"/>
      <c r="F226" s="9"/>
    </row>
    <row r="227" spans="3:6">
      <c r="C227" s="14"/>
      <c r="D227" s="14"/>
      <c r="E227" s="14"/>
      <c r="F227" s="9"/>
    </row>
    <row r="228" spans="3:6">
      <c r="C228" s="14"/>
      <c r="D228" s="14"/>
      <c r="E228" s="14"/>
      <c r="F228" s="9"/>
    </row>
    <row r="229" spans="3:6">
      <c r="C229" s="14"/>
      <c r="D229" s="14"/>
      <c r="E229" s="14"/>
      <c r="F229" s="9"/>
    </row>
    <row r="230" spans="3:6">
      <c r="C230" s="14"/>
      <c r="D230" s="14"/>
      <c r="E230" s="14"/>
      <c r="F230" s="9"/>
    </row>
    <row r="231" spans="3:6">
      <c r="C231" s="14"/>
      <c r="D231" s="14"/>
      <c r="E231" s="14"/>
      <c r="F231" s="9"/>
    </row>
    <row r="232" spans="3:6">
      <c r="C232" s="14"/>
      <c r="D232" s="14"/>
      <c r="E232" s="14"/>
      <c r="F232" s="9"/>
    </row>
    <row r="233" spans="3:6">
      <c r="C233" s="14"/>
      <c r="D233" s="14"/>
      <c r="E233" s="14"/>
      <c r="F233" s="9"/>
    </row>
    <row r="234" spans="3:6">
      <c r="C234" s="14"/>
      <c r="D234" s="14"/>
      <c r="E234" s="14"/>
      <c r="F234" s="9"/>
    </row>
    <row r="235" spans="3:6">
      <c r="C235" s="14"/>
      <c r="D235" s="14"/>
      <c r="E235" s="14"/>
      <c r="F235" s="9"/>
    </row>
    <row r="236" spans="3:6">
      <c r="C236" s="14"/>
      <c r="D236" s="14"/>
      <c r="E236" s="14"/>
      <c r="F236" s="9"/>
    </row>
    <row r="237" spans="3:6">
      <c r="C237" s="14"/>
      <c r="D237" s="14"/>
      <c r="E237" s="14"/>
      <c r="F237" s="9"/>
    </row>
    <row r="238" spans="3:6">
      <c r="C238" s="14"/>
      <c r="D238" s="14"/>
      <c r="E238" s="14"/>
      <c r="F238" s="9"/>
    </row>
    <row r="239" spans="3:6">
      <c r="C239" s="14"/>
      <c r="D239" s="14"/>
      <c r="E239" s="14"/>
      <c r="F239" s="9"/>
    </row>
    <row r="240" spans="3:6">
      <c r="C240" s="14"/>
      <c r="D240" s="14"/>
      <c r="E240" s="14"/>
      <c r="F240" s="9"/>
    </row>
    <row r="241" spans="3:6">
      <c r="C241" s="14"/>
      <c r="D241" s="14"/>
      <c r="E241" s="14"/>
      <c r="F241" s="9"/>
    </row>
    <row r="242" spans="3:6">
      <c r="C242" s="14"/>
      <c r="D242" s="14"/>
      <c r="E242" s="14"/>
      <c r="F242" s="9"/>
    </row>
    <row r="243" spans="3:6">
      <c r="C243" s="14"/>
      <c r="D243" s="14"/>
      <c r="E243" s="14"/>
      <c r="F243" s="9"/>
    </row>
    <row r="244" spans="3:6">
      <c r="C244" s="14"/>
      <c r="D244" s="14"/>
      <c r="E244" s="14"/>
      <c r="F244" s="9"/>
    </row>
    <row r="245" spans="3:6">
      <c r="C245" s="14"/>
      <c r="D245" s="14"/>
      <c r="E245" s="14"/>
      <c r="F245" s="9"/>
    </row>
    <row r="246" spans="3:6">
      <c r="C246" s="14"/>
      <c r="D246" s="14"/>
      <c r="E246" s="14"/>
      <c r="F246" s="9"/>
    </row>
    <row r="247" spans="3:6">
      <c r="C247" s="14"/>
      <c r="D247" s="14"/>
      <c r="E247" s="14"/>
      <c r="F247" s="9"/>
    </row>
    <row r="248" spans="3:6">
      <c r="C248" s="14"/>
      <c r="D248" s="14"/>
      <c r="E248" s="14"/>
      <c r="F248" s="9"/>
    </row>
    <row r="249" spans="3:6">
      <c r="C249" s="14"/>
      <c r="D249" s="14"/>
      <c r="E249" s="14"/>
      <c r="F249" s="9"/>
    </row>
    <row r="250" spans="3:6">
      <c r="C250" s="14"/>
      <c r="D250" s="14"/>
      <c r="E250" s="14"/>
      <c r="F250" s="9"/>
    </row>
    <row r="251" spans="3:6">
      <c r="C251" s="14"/>
      <c r="D251" s="14"/>
      <c r="E251" s="14"/>
      <c r="F251" s="9"/>
    </row>
    <row r="252" spans="3:6">
      <c r="C252" s="14"/>
      <c r="D252" s="14"/>
      <c r="E252" s="14"/>
      <c r="F252" s="9"/>
    </row>
    <row r="253" spans="3:6">
      <c r="C253" s="14"/>
      <c r="D253" s="14"/>
      <c r="E253" s="14"/>
      <c r="F253" s="9"/>
    </row>
    <row r="254" spans="3:6">
      <c r="C254" s="14"/>
      <c r="D254" s="14"/>
      <c r="E254" s="14"/>
      <c r="F254" s="9"/>
    </row>
    <row r="255" spans="3:6">
      <c r="C255" s="14"/>
      <c r="D255" s="14"/>
      <c r="E255" s="14"/>
      <c r="F255" s="9"/>
    </row>
    <row r="256" spans="3:6">
      <c r="C256" s="14"/>
      <c r="D256" s="14"/>
      <c r="E256" s="14"/>
      <c r="F256" s="9"/>
    </row>
    <row r="257" spans="3:6">
      <c r="C257" s="14"/>
      <c r="D257" s="14"/>
      <c r="E257" s="14"/>
      <c r="F257" s="9"/>
    </row>
    <row r="258" spans="3:6">
      <c r="C258" s="14"/>
      <c r="D258" s="14"/>
      <c r="E258" s="14"/>
      <c r="F258" s="9"/>
    </row>
    <row r="259" spans="3:6">
      <c r="C259" s="14"/>
      <c r="D259" s="14"/>
      <c r="E259" s="14"/>
      <c r="F259" s="9"/>
    </row>
    <row r="260" spans="3:6">
      <c r="C260" s="14"/>
      <c r="D260" s="14"/>
      <c r="E260" s="14"/>
      <c r="F260" s="9"/>
    </row>
    <row r="261" spans="3:6">
      <c r="C261" s="14"/>
      <c r="D261" s="14"/>
      <c r="E261" s="14"/>
      <c r="F261" s="9"/>
    </row>
    <row r="262" spans="3:6">
      <c r="C262" s="14"/>
      <c r="D262" s="14"/>
      <c r="E262" s="14"/>
      <c r="F262" s="9"/>
    </row>
    <row r="263" spans="3:6">
      <c r="C263" s="14"/>
      <c r="D263" s="14"/>
      <c r="E263" s="14"/>
      <c r="F263" s="9"/>
    </row>
    <row r="264" spans="3:6">
      <c r="C264" s="14"/>
      <c r="D264" s="14"/>
      <c r="E264" s="14"/>
      <c r="F264" s="9"/>
    </row>
    <row r="265" spans="3:6">
      <c r="C265" s="14"/>
      <c r="D265" s="14"/>
      <c r="E265" s="14"/>
      <c r="F265" s="9"/>
    </row>
    <row r="266" spans="3:6">
      <c r="C266" s="14"/>
      <c r="D266" s="14"/>
      <c r="E266" s="14"/>
      <c r="F266" s="9"/>
    </row>
    <row r="267" spans="3:6">
      <c r="C267" s="14"/>
      <c r="D267" s="14"/>
      <c r="E267" s="14"/>
      <c r="F267" s="9"/>
    </row>
    <row r="268" spans="3:6">
      <c r="C268" s="14"/>
      <c r="D268" s="14"/>
      <c r="E268" s="14"/>
      <c r="F268" s="9"/>
    </row>
    <row r="269" spans="3:6">
      <c r="C269" s="14"/>
      <c r="D269" s="14"/>
      <c r="E269" s="14"/>
      <c r="F269" s="9"/>
    </row>
    <row r="270" spans="3:6">
      <c r="C270" s="14"/>
      <c r="D270" s="14"/>
      <c r="E270" s="14"/>
      <c r="F270" s="9"/>
    </row>
    <row r="271" spans="3:6">
      <c r="C271" s="14"/>
      <c r="D271" s="14"/>
      <c r="E271" s="14"/>
      <c r="F271" s="9"/>
    </row>
    <row r="272" spans="3:6">
      <c r="C272" s="14"/>
      <c r="D272" s="14"/>
      <c r="E272" s="14"/>
      <c r="F272" s="9"/>
    </row>
    <row r="273" spans="3:6">
      <c r="C273" s="14"/>
      <c r="D273" s="14"/>
      <c r="E273" s="14"/>
      <c r="F273" s="9"/>
    </row>
    <row r="274" spans="3:6">
      <c r="C274" s="14"/>
      <c r="D274" s="14"/>
      <c r="E274" s="14"/>
      <c r="F274" s="9"/>
    </row>
    <row r="275" spans="3:6">
      <c r="C275" s="14"/>
      <c r="D275" s="14"/>
      <c r="E275" s="14"/>
      <c r="F275" s="9"/>
    </row>
    <row r="276" spans="3:6">
      <c r="C276" s="14"/>
      <c r="D276" s="14"/>
      <c r="E276" s="14"/>
      <c r="F276" s="9"/>
    </row>
    <row r="277" spans="3:6">
      <c r="C277" s="14"/>
      <c r="D277" s="14"/>
      <c r="E277" s="14"/>
      <c r="F277" s="9"/>
    </row>
    <row r="278" spans="3:6">
      <c r="C278" s="14"/>
      <c r="D278" s="14"/>
      <c r="E278" s="14"/>
      <c r="F278" s="9"/>
    </row>
    <row r="279" spans="3:6">
      <c r="C279" s="14"/>
      <c r="D279" s="14"/>
      <c r="E279" s="14"/>
      <c r="F279" s="9"/>
    </row>
    <row r="280" spans="3:6">
      <c r="C280" s="14"/>
      <c r="D280" s="14"/>
      <c r="E280" s="14"/>
      <c r="F280" s="9"/>
    </row>
    <row r="281" spans="3:6">
      <c r="C281" s="14"/>
      <c r="D281" s="14"/>
      <c r="E281" s="14"/>
      <c r="F281" s="9"/>
    </row>
    <row r="282" spans="3:6">
      <c r="C282" s="14"/>
      <c r="D282" s="14"/>
      <c r="E282" s="14"/>
      <c r="F282" s="9"/>
    </row>
    <row r="283" spans="3:6">
      <c r="C283" s="14"/>
      <c r="D283" s="14"/>
      <c r="E283" s="14"/>
      <c r="F283" s="9"/>
    </row>
    <row r="284" spans="3:6">
      <c r="C284" s="14"/>
      <c r="D284" s="14"/>
      <c r="E284" s="14"/>
      <c r="F284" s="9"/>
    </row>
    <row r="285" spans="3:6">
      <c r="C285" s="14"/>
      <c r="D285" s="14"/>
      <c r="E285" s="14"/>
      <c r="F285" s="9"/>
    </row>
    <row r="286" spans="3:6">
      <c r="C286" s="14"/>
      <c r="D286" s="14"/>
      <c r="E286" s="14"/>
      <c r="F286" s="9"/>
    </row>
    <row r="287" spans="3:6">
      <c r="C287" s="14"/>
      <c r="D287" s="14"/>
      <c r="E287" s="14"/>
      <c r="F287" s="9"/>
    </row>
    <row r="288" spans="3:6">
      <c r="C288" s="14"/>
      <c r="D288" s="14"/>
      <c r="E288" s="14"/>
      <c r="F288" s="9"/>
    </row>
    <row r="289" spans="3:6">
      <c r="C289" s="14"/>
      <c r="D289" s="14"/>
      <c r="E289" s="14"/>
      <c r="F289" s="9"/>
    </row>
    <row r="290" spans="3:6">
      <c r="C290" s="14"/>
      <c r="D290" s="14"/>
      <c r="E290" s="14"/>
      <c r="F290" s="9"/>
    </row>
    <row r="291" spans="3:6">
      <c r="C291" s="14"/>
      <c r="D291" s="14"/>
      <c r="E291" s="14"/>
      <c r="F291" s="9"/>
    </row>
    <row r="292" spans="3:6">
      <c r="C292" s="14"/>
      <c r="D292" s="14"/>
      <c r="E292" s="14"/>
      <c r="F292" s="9"/>
    </row>
    <row r="293" spans="3:6">
      <c r="C293" s="14"/>
      <c r="D293" s="14"/>
      <c r="E293" s="14"/>
      <c r="F293" s="9"/>
    </row>
    <row r="294" spans="3:6">
      <c r="C294" s="14"/>
      <c r="D294" s="14"/>
      <c r="E294" s="14"/>
      <c r="F294" s="9"/>
    </row>
    <row r="295" spans="3:6">
      <c r="C295" s="14"/>
      <c r="D295" s="14"/>
      <c r="E295" s="14"/>
      <c r="F295" s="9"/>
    </row>
    <row r="296" spans="3:6">
      <c r="C296" s="14"/>
      <c r="D296" s="14"/>
      <c r="E296" s="14"/>
      <c r="F296" s="9"/>
    </row>
    <row r="297" spans="3:6">
      <c r="C297" s="14"/>
      <c r="D297" s="14"/>
      <c r="E297" s="14"/>
      <c r="F297" s="9"/>
    </row>
    <row r="298" spans="3:6">
      <c r="C298" s="14"/>
      <c r="D298" s="14"/>
      <c r="E298" s="14"/>
      <c r="F298" s="9"/>
    </row>
    <row r="299" spans="3:6">
      <c r="C299" s="14"/>
      <c r="D299" s="14"/>
      <c r="E299" s="14"/>
      <c r="F299" s="9"/>
    </row>
    <row r="300" spans="3:6">
      <c r="C300" s="14"/>
      <c r="D300" s="14"/>
      <c r="E300" s="14"/>
      <c r="F300" s="9"/>
    </row>
    <row r="301" spans="3:6">
      <c r="C301" s="14"/>
      <c r="D301" s="14"/>
      <c r="E301" s="14"/>
      <c r="F301" s="9"/>
    </row>
    <row r="302" spans="3:6">
      <c r="C302" s="14"/>
      <c r="D302" s="14"/>
      <c r="E302" s="14"/>
      <c r="F302" s="9"/>
    </row>
    <row r="303" spans="3:6">
      <c r="C303" s="14"/>
      <c r="D303" s="14"/>
      <c r="E303" s="14"/>
      <c r="F303" s="9"/>
    </row>
    <row r="304" spans="3:6">
      <c r="C304" s="14"/>
      <c r="D304" s="14"/>
      <c r="E304" s="14"/>
      <c r="F304" s="9"/>
    </row>
    <row r="305" spans="3:6">
      <c r="C305" s="14"/>
      <c r="D305" s="14"/>
      <c r="E305" s="14"/>
      <c r="F305" s="9"/>
    </row>
    <row r="306" spans="3:6">
      <c r="C306" s="14"/>
      <c r="D306" s="14"/>
      <c r="E306" s="14"/>
      <c r="F306" s="9"/>
    </row>
    <row r="307" spans="3:6">
      <c r="C307" s="14"/>
      <c r="D307" s="14"/>
      <c r="E307" s="14"/>
      <c r="F307" s="9"/>
    </row>
    <row r="308" spans="3:6">
      <c r="C308" s="14"/>
      <c r="D308" s="14"/>
      <c r="E308" s="14"/>
      <c r="F308" s="9"/>
    </row>
    <row r="309" spans="3:6">
      <c r="C309" s="14"/>
      <c r="D309" s="14"/>
      <c r="E309" s="14"/>
      <c r="F309" s="9"/>
    </row>
    <row r="310" spans="3:6">
      <c r="C310" s="14"/>
      <c r="D310" s="14"/>
      <c r="E310" s="14"/>
      <c r="F310" s="9"/>
    </row>
    <row r="311" spans="3:6">
      <c r="C311" s="14"/>
      <c r="D311" s="14"/>
      <c r="E311" s="14"/>
      <c r="F311" s="9"/>
    </row>
    <row r="312" spans="3:6">
      <c r="C312" s="14"/>
      <c r="D312" s="14"/>
      <c r="E312" s="14"/>
      <c r="F312" s="9"/>
    </row>
    <row r="313" spans="3:6">
      <c r="C313" s="14"/>
      <c r="D313" s="14"/>
      <c r="E313" s="14"/>
      <c r="F313" s="9"/>
    </row>
    <row r="314" spans="3:6">
      <c r="C314" s="14"/>
      <c r="D314" s="14"/>
      <c r="E314" s="14"/>
      <c r="F314" s="9"/>
    </row>
    <row r="315" spans="3:6">
      <c r="C315" s="14"/>
      <c r="D315" s="14"/>
      <c r="E315" s="14"/>
      <c r="F315" s="9"/>
    </row>
    <row r="316" spans="3:6">
      <c r="C316" s="14"/>
      <c r="D316" s="14"/>
      <c r="E316" s="14"/>
      <c r="F316" s="9"/>
    </row>
    <row r="317" spans="3:6">
      <c r="C317" s="14"/>
      <c r="D317" s="14"/>
      <c r="E317" s="14"/>
      <c r="F317" s="9"/>
    </row>
    <row r="318" spans="3:6">
      <c r="C318" s="14"/>
      <c r="D318" s="14"/>
      <c r="E318" s="14"/>
      <c r="F318" s="9"/>
    </row>
    <row r="319" spans="3:6">
      <c r="C319" s="14"/>
      <c r="D319" s="14"/>
      <c r="E319" s="14"/>
      <c r="F319" s="9"/>
    </row>
    <row r="320" spans="3:6">
      <c r="C320" s="14"/>
      <c r="D320" s="14"/>
      <c r="E320" s="14"/>
      <c r="F320" s="9"/>
    </row>
    <row r="321" spans="3:6">
      <c r="C321" s="14"/>
      <c r="D321" s="14"/>
      <c r="E321" s="14"/>
      <c r="F321" s="9"/>
    </row>
    <row r="322" spans="3:6">
      <c r="C322" s="14"/>
      <c r="D322" s="14"/>
      <c r="E322" s="14"/>
      <c r="F322" s="9"/>
    </row>
    <row r="323" spans="3:6">
      <c r="C323" s="14"/>
      <c r="D323" s="14"/>
      <c r="E323" s="14"/>
      <c r="F323" s="9"/>
    </row>
    <row r="324" spans="3:6">
      <c r="C324" s="14"/>
      <c r="D324" s="14"/>
      <c r="E324" s="14"/>
      <c r="F324" s="9"/>
    </row>
    <row r="325" spans="3:6">
      <c r="C325" s="14"/>
      <c r="D325" s="14"/>
      <c r="E325" s="14"/>
      <c r="F325" s="9"/>
    </row>
    <row r="326" spans="3:6">
      <c r="C326" s="14"/>
      <c r="D326" s="14"/>
      <c r="E326" s="14"/>
      <c r="F326" s="9"/>
    </row>
    <row r="327" spans="3:6">
      <c r="C327" s="14"/>
      <c r="D327" s="14"/>
      <c r="E327" s="14"/>
      <c r="F327" s="9"/>
    </row>
    <row r="328" spans="3:6">
      <c r="C328" s="14"/>
      <c r="D328" s="14"/>
      <c r="E328" s="14"/>
      <c r="F328" s="9"/>
    </row>
    <row r="329" spans="3:6">
      <c r="C329" s="14"/>
      <c r="D329" s="14"/>
      <c r="E329" s="14"/>
      <c r="F329" s="9"/>
    </row>
    <row r="330" spans="3:6">
      <c r="C330" s="14"/>
      <c r="D330" s="14"/>
      <c r="E330" s="14"/>
      <c r="F330" s="9"/>
    </row>
    <row r="331" spans="3:6">
      <c r="C331" s="14"/>
      <c r="D331" s="14"/>
      <c r="E331" s="14"/>
      <c r="F331" s="9"/>
    </row>
    <row r="332" spans="3:6">
      <c r="C332" s="14"/>
      <c r="D332" s="14"/>
      <c r="E332" s="14"/>
      <c r="F332" s="9"/>
    </row>
    <row r="333" spans="3:6">
      <c r="C333" s="14"/>
      <c r="D333" s="14"/>
      <c r="E333" s="14"/>
      <c r="F333" s="9"/>
    </row>
    <row r="334" spans="3:6">
      <c r="C334" s="14"/>
      <c r="D334" s="14"/>
      <c r="E334" s="14"/>
      <c r="F334" s="9"/>
    </row>
    <row r="335" spans="3:6">
      <c r="C335" s="14"/>
      <c r="D335" s="14"/>
      <c r="E335" s="14"/>
      <c r="F335" s="9"/>
    </row>
    <row r="336" spans="3:6">
      <c r="C336" s="14"/>
      <c r="D336" s="14"/>
      <c r="E336" s="14"/>
      <c r="F336" s="9"/>
    </row>
    <row r="337" spans="3:6">
      <c r="C337" s="14"/>
      <c r="D337" s="14"/>
      <c r="E337" s="14"/>
      <c r="F337" s="9"/>
    </row>
    <row r="338" spans="3:6">
      <c r="C338" s="14"/>
      <c r="D338" s="14"/>
      <c r="E338" s="14"/>
      <c r="F338" s="9"/>
    </row>
    <row r="339" spans="3:6">
      <c r="C339" s="14"/>
      <c r="D339" s="14"/>
      <c r="E339" s="14"/>
      <c r="F339" s="9"/>
    </row>
    <row r="340" spans="3:6">
      <c r="C340" s="14"/>
      <c r="D340" s="14"/>
      <c r="E340" s="14"/>
      <c r="F340" s="9"/>
    </row>
    <row r="341" spans="3:6">
      <c r="C341" s="14"/>
      <c r="D341" s="14"/>
      <c r="E341" s="14"/>
      <c r="F341" s="9"/>
    </row>
    <row r="342" spans="3:6">
      <c r="C342" s="14"/>
      <c r="D342" s="14"/>
      <c r="E342" s="14"/>
      <c r="F342" s="9"/>
    </row>
    <row r="343" spans="3:6">
      <c r="C343" s="14"/>
      <c r="D343" s="14"/>
      <c r="E343" s="14"/>
      <c r="F343" s="9"/>
    </row>
    <row r="344" spans="3:6">
      <c r="C344" s="14"/>
      <c r="D344" s="14"/>
      <c r="E344" s="14"/>
      <c r="F344" s="9"/>
    </row>
    <row r="345" spans="3:6">
      <c r="C345" s="14"/>
      <c r="D345" s="14"/>
      <c r="E345" s="14"/>
      <c r="F345" s="9"/>
    </row>
    <row r="346" spans="3:6">
      <c r="C346" s="14"/>
      <c r="D346" s="14"/>
      <c r="E346" s="14"/>
      <c r="F346" s="9"/>
    </row>
    <row r="347" spans="3:6">
      <c r="C347" s="14"/>
      <c r="D347" s="14"/>
      <c r="E347" s="14"/>
      <c r="F347" s="9"/>
    </row>
    <row r="348" spans="3:6">
      <c r="C348" s="14"/>
      <c r="D348" s="14"/>
      <c r="E348" s="14"/>
      <c r="F348" s="9"/>
    </row>
    <row r="349" spans="3:6">
      <c r="C349" s="14"/>
      <c r="D349" s="14"/>
      <c r="E349" s="14"/>
      <c r="F349" s="9"/>
    </row>
    <row r="350" spans="3:6">
      <c r="C350" s="14"/>
      <c r="D350" s="14"/>
      <c r="E350" s="14"/>
      <c r="F350" s="9"/>
    </row>
    <row r="351" spans="3:6">
      <c r="C351" s="14"/>
      <c r="D351" s="14"/>
      <c r="E351" s="14"/>
      <c r="F351" s="9"/>
    </row>
    <row r="352" spans="3:6">
      <c r="C352" s="14"/>
      <c r="D352" s="14"/>
      <c r="E352" s="14"/>
      <c r="F352" s="9"/>
    </row>
    <row r="353" spans="3:6">
      <c r="C353" s="14"/>
      <c r="D353" s="14"/>
      <c r="E353" s="14"/>
      <c r="F353" s="9"/>
    </row>
    <row r="354" spans="3:6">
      <c r="C354" s="14"/>
      <c r="D354" s="14"/>
      <c r="E354" s="14"/>
      <c r="F354" s="9"/>
    </row>
    <row r="355" spans="3:6">
      <c r="C355" s="14"/>
      <c r="D355" s="14"/>
      <c r="E355" s="14"/>
      <c r="F355" s="9"/>
    </row>
    <row r="356" spans="3:6">
      <c r="C356" s="14"/>
      <c r="D356" s="14"/>
      <c r="E356" s="14"/>
      <c r="F356" s="9"/>
    </row>
    <row r="357" spans="3:6">
      <c r="C357" s="14"/>
      <c r="D357" s="14"/>
      <c r="E357" s="14"/>
      <c r="F357" s="9"/>
    </row>
    <row r="358" spans="3:6">
      <c r="C358" s="14"/>
      <c r="D358" s="14"/>
      <c r="E358" s="14"/>
      <c r="F358" s="9"/>
    </row>
    <row r="359" spans="3:6">
      <c r="C359" s="14"/>
      <c r="D359" s="14"/>
      <c r="E359" s="14"/>
      <c r="F359" s="9"/>
    </row>
    <row r="360" spans="3:6">
      <c r="C360" s="14"/>
      <c r="D360" s="14"/>
      <c r="E360" s="14"/>
      <c r="F360" s="9"/>
    </row>
    <row r="361" spans="3:6">
      <c r="C361" s="14"/>
      <c r="D361" s="14"/>
      <c r="E361" s="14"/>
      <c r="F361" s="9"/>
    </row>
    <row r="362" spans="3:6">
      <c r="C362" s="14"/>
      <c r="D362" s="14"/>
      <c r="E362" s="14"/>
      <c r="F362" s="9"/>
    </row>
    <row r="363" spans="3:6">
      <c r="C363" s="14"/>
      <c r="D363" s="14"/>
      <c r="E363" s="14"/>
      <c r="F363" s="9"/>
    </row>
    <row r="364" spans="3:6">
      <c r="C364" s="14"/>
      <c r="D364" s="14"/>
      <c r="E364" s="14"/>
      <c r="F364" s="9"/>
    </row>
    <row r="365" spans="3:6">
      <c r="C365" s="14"/>
      <c r="D365" s="14"/>
      <c r="E365" s="14"/>
      <c r="F365" s="9"/>
    </row>
    <row r="366" spans="3:6">
      <c r="C366" s="14"/>
      <c r="D366" s="14"/>
      <c r="E366" s="14"/>
      <c r="F366" s="9"/>
    </row>
    <row r="367" spans="3:6">
      <c r="C367" s="14"/>
      <c r="D367" s="14"/>
      <c r="E367" s="14"/>
      <c r="F367" s="9"/>
    </row>
    <row r="368" spans="3:6">
      <c r="C368" s="14"/>
      <c r="D368" s="14"/>
      <c r="E368" s="14"/>
      <c r="F368" s="9"/>
    </row>
    <row r="369" spans="3:6">
      <c r="C369" s="14"/>
      <c r="D369" s="14"/>
      <c r="E369" s="14"/>
      <c r="F369" s="9"/>
    </row>
    <row r="370" spans="3:6">
      <c r="C370" s="14"/>
      <c r="D370" s="14"/>
      <c r="E370" s="14"/>
      <c r="F370" s="9"/>
    </row>
    <row r="371" spans="3:6">
      <c r="C371" s="14"/>
      <c r="D371" s="14"/>
      <c r="E371" s="14"/>
      <c r="F371" s="9"/>
    </row>
    <row r="372" spans="3:6">
      <c r="C372" s="14"/>
      <c r="D372" s="14"/>
      <c r="E372" s="14"/>
      <c r="F372" s="9"/>
    </row>
    <row r="373" spans="3:6">
      <c r="C373" s="14"/>
      <c r="D373" s="14"/>
      <c r="E373" s="14"/>
      <c r="F373" s="9"/>
    </row>
    <row r="374" spans="3:6">
      <c r="C374" s="14"/>
      <c r="D374" s="14"/>
      <c r="E374" s="14"/>
      <c r="F374" s="9"/>
    </row>
    <row r="375" spans="3:6">
      <c r="C375" s="14"/>
      <c r="D375" s="14"/>
      <c r="E375" s="14"/>
      <c r="F375" s="9"/>
    </row>
    <row r="376" spans="3:6">
      <c r="C376" s="14"/>
      <c r="D376" s="14"/>
      <c r="E376" s="14"/>
      <c r="F376" s="9"/>
    </row>
    <row r="377" spans="3:6">
      <c r="C377" s="14"/>
      <c r="D377" s="14"/>
      <c r="E377" s="14"/>
      <c r="F377" s="9"/>
    </row>
    <row r="378" spans="3:6">
      <c r="C378" s="14"/>
      <c r="D378" s="14"/>
      <c r="E378" s="14"/>
      <c r="F378" s="9"/>
    </row>
    <row r="379" spans="3:6">
      <c r="C379" s="14"/>
      <c r="D379" s="14"/>
      <c r="E379" s="14"/>
      <c r="F379" s="9"/>
    </row>
    <row r="380" spans="3:6">
      <c r="C380" s="14"/>
      <c r="D380" s="14"/>
      <c r="E380" s="14"/>
      <c r="F380" s="9"/>
    </row>
    <row r="381" spans="3:6">
      <c r="C381" s="14"/>
      <c r="D381" s="14"/>
      <c r="E381" s="14"/>
      <c r="F381" s="9"/>
    </row>
    <row r="382" spans="3:6">
      <c r="C382" s="14"/>
      <c r="D382" s="14"/>
      <c r="E382" s="14"/>
      <c r="F382" s="9"/>
    </row>
    <row r="383" spans="3:6">
      <c r="C383" s="14"/>
      <c r="D383" s="14"/>
      <c r="E383" s="14"/>
      <c r="F383" s="9"/>
    </row>
    <row r="384" spans="3:6">
      <c r="C384" s="14"/>
      <c r="D384" s="14"/>
      <c r="E384" s="14"/>
      <c r="F384" s="9"/>
    </row>
    <row r="385" spans="3:6">
      <c r="C385" s="14"/>
      <c r="D385" s="14"/>
      <c r="E385" s="14"/>
      <c r="F385" s="9"/>
    </row>
    <row r="386" spans="3:6">
      <c r="C386" s="14"/>
      <c r="D386" s="14"/>
      <c r="E386" s="14"/>
      <c r="F386" s="9"/>
    </row>
    <row r="387" spans="3:6">
      <c r="C387" s="14"/>
      <c r="D387" s="14"/>
      <c r="E387" s="14"/>
      <c r="F387" s="9"/>
    </row>
    <row r="388" spans="3:6">
      <c r="C388" s="14"/>
      <c r="D388" s="14"/>
      <c r="E388" s="14"/>
      <c r="F388" s="9"/>
    </row>
    <row r="389" spans="3:6">
      <c r="C389" s="14"/>
      <c r="D389" s="14"/>
      <c r="E389" s="14"/>
      <c r="F389" s="9"/>
    </row>
    <row r="390" spans="3:6">
      <c r="C390" s="14"/>
      <c r="D390" s="14"/>
      <c r="E390" s="14"/>
      <c r="F390" s="9"/>
    </row>
    <row r="391" spans="3:6">
      <c r="C391" s="14"/>
      <c r="D391" s="14"/>
      <c r="E391" s="14"/>
      <c r="F391" s="9"/>
    </row>
    <row r="392" spans="3:6">
      <c r="C392" s="14"/>
      <c r="D392" s="14"/>
      <c r="E392" s="14"/>
      <c r="F392" s="9"/>
    </row>
    <row r="393" spans="3:6">
      <c r="C393" s="14"/>
      <c r="D393" s="14"/>
      <c r="E393" s="14"/>
      <c r="F393" s="9"/>
    </row>
    <row r="394" spans="3:6">
      <c r="C394" s="14"/>
      <c r="D394" s="14"/>
      <c r="E394" s="14"/>
      <c r="F394" s="9"/>
    </row>
    <row r="395" spans="3:6">
      <c r="C395" s="14"/>
      <c r="D395" s="14"/>
      <c r="E395" s="14"/>
      <c r="F395" s="9"/>
    </row>
    <row r="396" spans="3:6">
      <c r="C396" s="14"/>
      <c r="D396" s="14"/>
      <c r="E396" s="14"/>
      <c r="F396" s="9"/>
    </row>
    <row r="397" spans="3:6">
      <c r="C397" s="14"/>
      <c r="D397" s="14"/>
      <c r="E397" s="14"/>
      <c r="F397" s="9"/>
    </row>
    <row r="398" spans="3:6">
      <c r="C398" s="14"/>
      <c r="D398" s="14"/>
      <c r="E398" s="14"/>
      <c r="F398" s="9"/>
    </row>
    <row r="399" spans="3:6">
      <c r="C399" s="14"/>
      <c r="D399" s="14"/>
      <c r="E399" s="14"/>
      <c r="F399" s="9"/>
    </row>
    <row r="400" spans="3:6">
      <c r="C400" s="14"/>
      <c r="D400" s="14"/>
      <c r="E400" s="14"/>
      <c r="F400" s="9"/>
    </row>
    <row r="401" spans="3:6">
      <c r="C401" s="14"/>
      <c r="D401" s="14"/>
      <c r="E401" s="14"/>
      <c r="F401" s="9"/>
    </row>
    <row r="402" spans="3:6">
      <c r="C402" s="14"/>
      <c r="D402" s="14"/>
      <c r="E402" s="14"/>
      <c r="F402" s="9"/>
    </row>
    <row r="403" spans="3:6">
      <c r="C403" s="14"/>
      <c r="D403" s="14"/>
      <c r="E403" s="14"/>
      <c r="F403" s="9"/>
    </row>
    <row r="404" spans="3:6">
      <c r="C404" s="14"/>
      <c r="D404" s="14"/>
      <c r="E404" s="14"/>
      <c r="F404" s="9"/>
    </row>
    <row r="405" spans="3:6">
      <c r="C405" s="14"/>
      <c r="D405" s="14"/>
      <c r="E405" s="14"/>
      <c r="F405" s="9"/>
    </row>
    <row r="406" spans="3:6">
      <c r="C406" s="14"/>
      <c r="D406" s="14"/>
      <c r="E406" s="14"/>
      <c r="F406" s="9"/>
    </row>
    <row r="407" spans="3:6">
      <c r="C407" s="14"/>
      <c r="D407" s="14"/>
      <c r="E407" s="14"/>
      <c r="F407" s="9"/>
    </row>
    <row r="408" spans="3:6">
      <c r="C408" s="14"/>
      <c r="D408" s="14"/>
      <c r="E408" s="14"/>
      <c r="F408" s="9"/>
    </row>
    <row r="409" spans="3:6">
      <c r="C409" s="14"/>
      <c r="D409" s="14"/>
      <c r="E409" s="14"/>
      <c r="F409" s="9"/>
    </row>
    <row r="410" spans="3:6">
      <c r="C410" s="14"/>
      <c r="D410" s="14"/>
      <c r="E410" s="14"/>
      <c r="F410" s="9"/>
    </row>
    <row r="411" spans="3:6">
      <c r="C411" s="14"/>
      <c r="D411" s="14"/>
      <c r="E411" s="14"/>
      <c r="F411" s="9"/>
    </row>
    <row r="412" spans="3:6">
      <c r="C412" s="14"/>
      <c r="D412" s="14"/>
      <c r="E412" s="14"/>
      <c r="F412" s="9"/>
    </row>
    <row r="413" spans="3:6">
      <c r="C413" s="14"/>
      <c r="D413" s="14"/>
      <c r="E413" s="14"/>
      <c r="F413" s="9"/>
    </row>
    <row r="414" spans="3:6">
      <c r="C414" s="14"/>
      <c r="D414" s="14"/>
      <c r="E414" s="14"/>
      <c r="F414" s="9"/>
    </row>
    <row r="415" spans="3:6">
      <c r="C415" s="14"/>
      <c r="D415" s="14"/>
      <c r="E415" s="14"/>
      <c r="F415" s="9"/>
    </row>
    <row r="416" spans="3:6">
      <c r="C416" s="14"/>
      <c r="D416" s="14"/>
      <c r="E416" s="14"/>
      <c r="F416" s="9"/>
    </row>
    <row r="417" spans="3:6">
      <c r="C417" s="14"/>
      <c r="D417" s="14"/>
      <c r="E417" s="14"/>
      <c r="F417" s="9"/>
    </row>
    <row r="418" spans="3:6">
      <c r="C418" s="14"/>
      <c r="D418" s="14"/>
      <c r="E418" s="14"/>
      <c r="F418" s="9"/>
    </row>
    <row r="419" spans="3:6">
      <c r="C419" s="14"/>
      <c r="D419" s="14"/>
      <c r="E419" s="14"/>
      <c r="F419" s="9"/>
    </row>
    <row r="420" spans="3:6">
      <c r="C420" s="14"/>
      <c r="D420" s="14"/>
      <c r="E420" s="14"/>
      <c r="F420" s="9"/>
    </row>
    <row r="421" spans="3:6">
      <c r="C421" s="14"/>
      <c r="D421" s="14"/>
      <c r="E421" s="14"/>
      <c r="F421" s="9"/>
    </row>
    <row r="422" spans="3:6">
      <c r="C422" s="14"/>
      <c r="D422" s="14"/>
      <c r="E422" s="14"/>
      <c r="F422" s="9"/>
    </row>
    <row r="423" spans="3:6">
      <c r="C423" s="14"/>
      <c r="D423" s="14"/>
      <c r="E423" s="14"/>
      <c r="F423" s="9"/>
    </row>
    <row r="424" spans="3:6">
      <c r="C424" s="14"/>
      <c r="D424" s="14"/>
      <c r="E424" s="14"/>
      <c r="F424" s="9"/>
    </row>
    <row r="425" spans="3:6">
      <c r="C425" s="14"/>
      <c r="D425" s="14"/>
      <c r="E425" s="14"/>
      <c r="F425" s="9"/>
    </row>
    <row r="426" spans="3:6">
      <c r="C426" s="14"/>
      <c r="D426" s="14"/>
      <c r="E426" s="14"/>
      <c r="F426" s="9"/>
    </row>
    <row r="427" spans="3:6">
      <c r="C427" s="14"/>
      <c r="D427" s="14"/>
      <c r="E427" s="14"/>
      <c r="F427" s="9"/>
    </row>
    <row r="428" spans="3:6">
      <c r="C428" s="14"/>
      <c r="D428" s="14"/>
      <c r="E428" s="14"/>
      <c r="F428" s="9"/>
    </row>
    <row r="429" spans="3:6">
      <c r="C429" s="14"/>
      <c r="D429" s="14"/>
      <c r="E429" s="14"/>
      <c r="F429" s="9"/>
    </row>
    <row r="430" spans="3:6">
      <c r="C430" s="14"/>
      <c r="D430" s="14"/>
      <c r="E430" s="14"/>
      <c r="F430" s="9"/>
    </row>
    <row r="431" spans="3:6">
      <c r="C431" s="14"/>
      <c r="D431" s="14"/>
      <c r="E431" s="14"/>
      <c r="F431" s="9"/>
    </row>
    <row r="432" spans="3:6">
      <c r="C432" s="14"/>
      <c r="D432" s="14"/>
      <c r="E432" s="14"/>
      <c r="F432" s="9"/>
    </row>
    <row r="433" spans="3:6">
      <c r="C433" s="14"/>
      <c r="D433" s="14"/>
      <c r="E433" s="14"/>
      <c r="F433" s="9"/>
    </row>
    <row r="434" spans="3:6">
      <c r="C434" s="14"/>
      <c r="D434" s="14"/>
      <c r="E434" s="14"/>
      <c r="F434" s="9"/>
    </row>
    <row r="435" spans="3:6">
      <c r="C435" s="14"/>
      <c r="D435" s="14"/>
      <c r="E435" s="14"/>
      <c r="F435" s="9"/>
    </row>
    <row r="436" spans="3:6">
      <c r="C436" s="14"/>
      <c r="D436" s="14"/>
      <c r="E436" s="14"/>
      <c r="F436" s="9"/>
    </row>
    <row r="437" spans="3:6">
      <c r="C437" s="14"/>
      <c r="D437" s="14"/>
      <c r="E437" s="14"/>
      <c r="F437" s="9"/>
    </row>
    <row r="438" spans="3:6">
      <c r="C438" s="14"/>
      <c r="D438" s="14"/>
      <c r="E438" s="14"/>
      <c r="F438" s="9"/>
    </row>
    <row r="439" spans="3:6">
      <c r="C439" s="14"/>
      <c r="D439" s="14"/>
      <c r="E439" s="14"/>
      <c r="F439" s="9"/>
    </row>
    <row r="440" spans="3:6">
      <c r="C440" s="14"/>
      <c r="D440" s="14"/>
      <c r="E440" s="14"/>
      <c r="F440" s="9"/>
    </row>
    <row r="441" spans="3:6">
      <c r="C441" s="14"/>
      <c r="D441" s="14"/>
      <c r="E441" s="14"/>
      <c r="F441" s="9"/>
    </row>
    <row r="442" spans="3:6">
      <c r="C442" s="14"/>
      <c r="D442" s="14"/>
      <c r="E442" s="14"/>
      <c r="F442" s="9"/>
    </row>
    <row r="443" spans="3:6">
      <c r="C443" s="14"/>
      <c r="D443" s="14"/>
      <c r="E443" s="14"/>
      <c r="F443" s="9"/>
    </row>
    <row r="444" spans="3:6">
      <c r="C444" s="14"/>
      <c r="D444" s="14"/>
      <c r="E444" s="14"/>
      <c r="F444" s="9"/>
    </row>
    <row r="445" spans="3:6">
      <c r="C445" s="14"/>
      <c r="D445" s="14"/>
      <c r="E445" s="14"/>
      <c r="F445" s="9"/>
    </row>
    <row r="446" spans="3:6">
      <c r="C446" s="14"/>
      <c r="D446" s="14"/>
      <c r="E446" s="14"/>
      <c r="F446" s="9"/>
    </row>
    <row r="447" spans="3:6">
      <c r="C447" s="14"/>
      <c r="D447" s="14"/>
      <c r="E447" s="14"/>
      <c r="F447" s="9"/>
    </row>
    <row r="448" spans="3:6">
      <c r="C448" s="14"/>
      <c r="D448" s="14"/>
      <c r="E448" s="14"/>
      <c r="F448" s="9"/>
    </row>
    <row r="449" spans="3:6">
      <c r="C449" s="14"/>
      <c r="D449" s="14"/>
      <c r="E449" s="14"/>
      <c r="F449" s="9"/>
    </row>
    <row r="450" spans="3:6">
      <c r="C450" s="14"/>
      <c r="D450" s="14"/>
      <c r="E450" s="14"/>
      <c r="F450" s="9"/>
    </row>
    <row r="451" spans="3:6">
      <c r="C451" s="14"/>
      <c r="D451" s="14"/>
      <c r="E451" s="14"/>
      <c r="F451" s="9"/>
    </row>
    <row r="452" spans="3:6">
      <c r="C452" s="14"/>
      <c r="D452" s="14"/>
      <c r="E452" s="14"/>
      <c r="F452" s="9"/>
    </row>
    <row r="453" spans="3:6">
      <c r="C453" s="14"/>
      <c r="D453" s="14"/>
      <c r="E453" s="14"/>
      <c r="F453" s="9"/>
    </row>
    <row r="454" spans="3:6">
      <c r="C454" s="14"/>
      <c r="D454" s="14"/>
      <c r="E454" s="14"/>
      <c r="F454" s="9"/>
    </row>
    <row r="455" spans="3:6">
      <c r="C455" s="14"/>
      <c r="D455" s="14"/>
      <c r="E455" s="14"/>
      <c r="F455" s="9"/>
    </row>
    <row r="456" spans="3:6">
      <c r="C456" s="14"/>
      <c r="D456" s="14"/>
      <c r="E456" s="14"/>
      <c r="F456" s="9"/>
    </row>
    <row r="457" spans="3:6">
      <c r="C457" s="14"/>
      <c r="D457" s="14"/>
      <c r="E457" s="14"/>
      <c r="F457" s="9"/>
    </row>
    <row r="458" spans="3:6">
      <c r="C458" s="14"/>
      <c r="D458" s="14"/>
      <c r="E458" s="14"/>
      <c r="F458" s="9"/>
    </row>
    <row r="459" spans="3:6">
      <c r="C459" s="14"/>
      <c r="D459" s="14"/>
      <c r="E459" s="14"/>
      <c r="F459" s="9"/>
    </row>
    <row r="460" spans="3:6">
      <c r="C460" s="14"/>
      <c r="D460" s="14"/>
      <c r="E460" s="14"/>
      <c r="F460" s="9"/>
    </row>
    <row r="461" spans="3:6">
      <c r="C461" s="14"/>
      <c r="D461" s="14"/>
      <c r="E461" s="14"/>
      <c r="F461" s="9"/>
    </row>
    <row r="462" spans="3:6">
      <c r="C462" s="14"/>
      <c r="D462" s="14"/>
      <c r="E462" s="14"/>
      <c r="F462" s="9"/>
    </row>
    <row r="463" spans="3:6">
      <c r="C463" s="14"/>
      <c r="D463" s="14"/>
      <c r="E463" s="14"/>
      <c r="F463" s="9"/>
    </row>
    <row r="464" spans="3:6">
      <c r="C464" s="14"/>
      <c r="D464" s="14"/>
      <c r="E464" s="14"/>
      <c r="F464" s="9"/>
    </row>
    <row r="465" spans="3:6">
      <c r="C465" s="14"/>
      <c r="D465" s="14"/>
      <c r="E465" s="14"/>
      <c r="F465" s="9"/>
    </row>
    <row r="466" spans="3:6">
      <c r="C466" s="14"/>
      <c r="D466" s="14"/>
      <c r="E466" s="14"/>
      <c r="F466" s="9"/>
    </row>
    <row r="467" spans="3:6">
      <c r="C467" s="14"/>
      <c r="D467" s="14"/>
      <c r="E467" s="14"/>
      <c r="F467" s="9"/>
    </row>
    <row r="468" spans="3:6">
      <c r="C468" s="14"/>
      <c r="D468" s="14"/>
      <c r="E468" s="14"/>
      <c r="F468" s="9"/>
    </row>
    <row r="469" spans="3:6">
      <c r="C469" s="14"/>
      <c r="D469" s="14"/>
      <c r="E469" s="14"/>
      <c r="F469" s="9"/>
    </row>
    <row r="470" spans="3:6">
      <c r="C470" s="14"/>
      <c r="D470" s="14"/>
      <c r="E470" s="14"/>
      <c r="F470" s="9"/>
    </row>
    <row r="471" spans="3:6">
      <c r="C471" s="14"/>
      <c r="D471" s="14"/>
      <c r="E471" s="14"/>
      <c r="F471" s="9"/>
    </row>
    <row r="472" spans="3:6">
      <c r="C472" s="14"/>
      <c r="D472" s="14"/>
      <c r="E472" s="14"/>
      <c r="F472" s="9"/>
    </row>
    <row r="473" spans="3:6">
      <c r="C473" s="14"/>
      <c r="D473" s="14"/>
      <c r="E473" s="14"/>
      <c r="F473" s="9"/>
    </row>
    <row r="474" spans="3:6">
      <c r="C474" s="14"/>
      <c r="D474" s="14"/>
      <c r="E474" s="14"/>
      <c r="F474" s="9"/>
    </row>
    <row r="475" spans="3:6">
      <c r="C475" s="14"/>
      <c r="D475" s="14"/>
      <c r="E475" s="14"/>
      <c r="F475" s="9"/>
    </row>
    <row r="476" spans="3:6">
      <c r="C476" s="14"/>
      <c r="D476" s="14"/>
      <c r="E476" s="14"/>
      <c r="F476" s="9"/>
    </row>
    <row r="477" spans="3:6">
      <c r="C477" s="14"/>
      <c r="D477" s="14"/>
      <c r="E477" s="14"/>
      <c r="F477" s="9"/>
    </row>
    <row r="478" spans="3:6">
      <c r="C478" s="14"/>
      <c r="D478" s="14"/>
      <c r="E478" s="14"/>
      <c r="F478" s="9"/>
    </row>
    <row r="479" spans="3:6">
      <c r="C479" s="14"/>
      <c r="D479" s="14"/>
      <c r="E479" s="14"/>
      <c r="F479" s="9"/>
    </row>
    <row r="480" spans="3:6">
      <c r="C480" s="14"/>
      <c r="D480" s="14"/>
      <c r="E480" s="14"/>
      <c r="F480" s="9"/>
    </row>
    <row r="481" spans="3:6">
      <c r="C481" s="14"/>
      <c r="D481" s="14"/>
      <c r="E481" s="14"/>
      <c r="F481" s="9"/>
    </row>
    <row r="482" spans="3:6">
      <c r="C482" s="14"/>
      <c r="D482" s="14"/>
      <c r="E482" s="14"/>
      <c r="F482" s="9"/>
    </row>
    <row r="483" spans="3:6">
      <c r="C483" s="14"/>
      <c r="D483" s="14"/>
      <c r="E483" s="14"/>
      <c r="F483" s="9"/>
    </row>
    <row r="484" spans="3:6">
      <c r="C484" s="14"/>
      <c r="D484" s="14"/>
      <c r="E484" s="14"/>
      <c r="F484" s="9"/>
    </row>
    <row r="485" spans="3:6">
      <c r="C485" s="14"/>
      <c r="D485" s="14"/>
      <c r="E485" s="14"/>
      <c r="F485" s="9"/>
    </row>
    <row r="486" spans="3:6">
      <c r="C486" s="14"/>
      <c r="D486" s="14"/>
      <c r="E486" s="14"/>
      <c r="F486" s="9"/>
    </row>
    <row r="487" spans="3:6">
      <c r="C487" s="14"/>
      <c r="D487" s="14"/>
      <c r="E487" s="14"/>
      <c r="F487" s="9"/>
    </row>
    <row r="488" spans="3:6">
      <c r="C488" s="14"/>
      <c r="D488" s="14"/>
      <c r="E488" s="14"/>
      <c r="F488" s="9"/>
    </row>
    <row r="489" spans="3:6">
      <c r="C489" s="14"/>
      <c r="D489" s="14"/>
      <c r="E489" s="14"/>
      <c r="F489" s="9"/>
    </row>
    <row r="490" spans="3:6">
      <c r="C490" s="14"/>
      <c r="D490" s="14"/>
      <c r="E490" s="14"/>
      <c r="F490" s="9"/>
    </row>
    <row r="491" spans="3:6">
      <c r="C491" s="14"/>
      <c r="D491" s="14"/>
      <c r="E491" s="14"/>
      <c r="F491" s="9"/>
    </row>
    <row r="492" spans="3:6">
      <c r="C492" s="14"/>
      <c r="D492" s="14"/>
      <c r="E492" s="14"/>
      <c r="F492" s="9"/>
    </row>
    <row r="493" spans="3:6">
      <c r="C493" s="14"/>
      <c r="D493" s="14"/>
      <c r="E493" s="14"/>
      <c r="F493" s="9"/>
    </row>
    <row r="494" spans="3:6">
      <c r="C494" s="14"/>
      <c r="D494" s="14"/>
      <c r="E494" s="14"/>
      <c r="F494" s="9"/>
    </row>
    <row r="495" spans="3:6">
      <c r="C495" s="14"/>
      <c r="D495" s="14"/>
      <c r="E495" s="14"/>
      <c r="F495" s="9"/>
    </row>
    <row r="496" spans="3:6">
      <c r="C496" s="14"/>
      <c r="D496" s="14"/>
      <c r="E496" s="14"/>
      <c r="F496" s="9"/>
    </row>
    <row r="497" spans="3:6">
      <c r="C497" s="14"/>
      <c r="D497" s="14"/>
      <c r="E497" s="14"/>
      <c r="F497" s="9"/>
    </row>
    <row r="498" spans="3:6">
      <c r="C498" s="14"/>
      <c r="D498" s="14"/>
      <c r="E498" s="14"/>
      <c r="F498" s="9"/>
    </row>
    <row r="499" spans="3:6">
      <c r="C499" s="14"/>
      <c r="D499" s="14"/>
      <c r="E499" s="14"/>
      <c r="F499" s="9"/>
    </row>
    <row r="500" spans="3:6">
      <c r="C500" s="14"/>
      <c r="D500" s="14"/>
      <c r="E500" s="14"/>
      <c r="F500" s="9"/>
    </row>
    <row r="501" spans="3:6">
      <c r="C501" s="14"/>
      <c r="D501" s="14"/>
      <c r="E501" s="14"/>
      <c r="F501" s="9"/>
    </row>
    <row r="502" spans="3:6">
      <c r="C502" s="14"/>
      <c r="D502" s="14"/>
      <c r="E502" s="14"/>
      <c r="F502" s="9"/>
    </row>
    <row r="503" spans="3:6">
      <c r="C503" s="14"/>
      <c r="D503" s="14"/>
      <c r="E503" s="14"/>
      <c r="F503" s="9"/>
    </row>
    <row r="504" spans="3:6">
      <c r="C504" s="14"/>
      <c r="D504" s="14"/>
      <c r="E504" s="14"/>
      <c r="F504" s="9"/>
    </row>
    <row r="505" spans="3:6">
      <c r="C505" s="14"/>
      <c r="D505" s="14"/>
      <c r="E505" s="14"/>
      <c r="F505" s="9"/>
    </row>
    <row r="506" spans="3:6">
      <c r="C506" s="14"/>
      <c r="D506" s="14"/>
      <c r="E506" s="14"/>
      <c r="F506" s="9"/>
    </row>
    <row r="507" spans="3:6">
      <c r="C507" s="14"/>
      <c r="D507" s="14"/>
      <c r="E507" s="14"/>
      <c r="F507" s="9"/>
    </row>
    <row r="508" spans="3:6">
      <c r="C508" s="14"/>
      <c r="D508" s="14"/>
      <c r="E508" s="14"/>
      <c r="F508" s="9"/>
    </row>
    <row r="509" spans="3:6">
      <c r="C509" s="14"/>
      <c r="D509" s="14"/>
      <c r="E509" s="14"/>
      <c r="F509" s="9"/>
    </row>
    <row r="510" spans="3:6">
      <c r="C510" s="14"/>
      <c r="D510" s="14"/>
      <c r="E510" s="14"/>
      <c r="F510" s="9"/>
    </row>
    <row r="511" spans="3:6">
      <c r="C511" s="14"/>
      <c r="D511" s="14"/>
      <c r="E511" s="14"/>
      <c r="F511" s="9"/>
    </row>
    <row r="512" spans="3:6">
      <c r="C512" s="14"/>
      <c r="D512" s="14"/>
      <c r="E512" s="14"/>
      <c r="F512" s="9"/>
    </row>
    <row r="513" spans="3:6">
      <c r="C513" s="14"/>
      <c r="D513" s="14"/>
      <c r="E513" s="14"/>
      <c r="F513" s="9"/>
    </row>
    <row r="514" spans="3:6">
      <c r="C514" s="14"/>
      <c r="D514" s="14"/>
      <c r="E514" s="14"/>
      <c r="F514" s="9"/>
    </row>
    <row r="515" spans="3:6">
      <c r="C515" s="14"/>
      <c r="D515" s="14"/>
      <c r="E515" s="14"/>
      <c r="F515" s="9"/>
    </row>
    <row r="516" spans="3:6">
      <c r="C516" s="14"/>
      <c r="D516" s="14"/>
      <c r="E516" s="14"/>
      <c r="F516" s="9"/>
    </row>
    <row r="517" spans="3:6">
      <c r="C517" s="14"/>
      <c r="D517" s="14"/>
      <c r="E517" s="14"/>
      <c r="F517" s="9"/>
    </row>
    <row r="518" spans="3:6">
      <c r="C518" s="14"/>
      <c r="D518" s="14"/>
      <c r="E518" s="14"/>
      <c r="F518" s="9"/>
    </row>
    <row r="519" spans="3:6">
      <c r="C519" s="14"/>
      <c r="D519" s="14"/>
      <c r="E519" s="14"/>
      <c r="F519" s="9"/>
    </row>
    <row r="520" spans="3:6">
      <c r="C520" s="14"/>
      <c r="D520" s="14"/>
      <c r="E520" s="14"/>
      <c r="F520" s="9"/>
    </row>
    <row r="521" spans="3:6">
      <c r="C521" s="14"/>
      <c r="D521" s="14"/>
      <c r="E521" s="14"/>
      <c r="F521" s="9"/>
    </row>
    <row r="522" spans="3:6">
      <c r="C522" s="14"/>
      <c r="D522" s="14"/>
      <c r="E522" s="14"/>
      <c r="F522" s="9"/>
    </row>
    <row r="523" spans="3:6">
      <c r="C523" s="14"/>
      <c r="D523" s="14"/>
      <c r="E523" s="14"/>
      <c r="F523" s="9"/>
    </row>
    <row r="524" spans="3:6">
      <c r="C524" s="14"/>
      <c r="D524" s="14"/>
      <c r="E524" s="14"/>
      <c r="F524" s="9"/>
    </row>
    <row r="525" spans="3:6">
      <c r="C525" s="14"/>
      <c r="D525" s="14"/>
      <c r="E525" s="14"/>
      <c r="F525" s="9"/>
    </row>
    <row r="526" spans="3:6">
      <c r="C526" s="14"/>
      <c r="D526" s="14"/>
      <c r="E526" s="14"/>
      <c r="F526" s="9"/>
    </row>
    <row r="527" spans="3:6">
      <c r="C527" s="14"/>
      <c r="D527" s="14"/>
      <c r="E527" s="14"/>
      <c r="F527" s="9"/>
    </row>
    <row r="528" spans="3:6">
      <c r="C528" s="14"/>
      <c r="D528" s="14"/>
      <c r="E528" s="14"/>
      <c r="F528" s="9"/>
    </row>
    <row r="529" spans="3:6">
      <c r="C529" s="14"/>
      <c r="D529" s="14"/>
      <c r="E529" s="14"/>
      <c r="F529" s="9"/>
    </row>
    <row r="530" spans="3:6">
      <c r="C530" s="14"/>
      <c r="D530" s="14"/>
      <c r="E530" s="14"/>
      <c r="F530" s="9"/>
    </row>
    <row r="531" spans="3:6">
      <c r="C531" s="14"/>
      <c r="D531" s="14"/>
      <c r="E531" s="14"/>
      <c r="F531" s="9"/>
    </row>
    <row r="532" spans="3:6">
      <c r="C532" s="14"/>
      <c r="D532" s="14"/>
      <c r="E532" s="14"/>
      <c r="F532" s="9"/>
    </row>
    <row r="533" spans="3:6">
      <c r="C533" s="14"/>
      <c r="D533" s="14"/>
      <c r="E533" s="14"/>
      <c r="F533" s="9"/>
    </row>
    <row r="534" spans="3:6">
      <c r="C534" s="14"/>
      <c r="D534" s="14"/>
      <c r="E534" s="14"/>
      <c r="F534" s="9"/>
    </row>
    <row r="535" spans="3:6">
      <c r="C535" s="14"/>
      <c r="D535" s="14"/>
      <c r="E535" s="14"/>
      <c r="F535" s="9"/>
    </row>
    <row r="536" spans="3:6">
      <c r="C536" s="14"/>
      <c r="D536" s="14"/>
      <c r="E536" s="14"/>
      <c r="F536" s="9"/>
    </row>
    <row r="537" spans="3:6">
      <c r="C537" s="14"/>
      <c r="D537" s="14"/>
      <c r="E537" s="14"/>
      <c r="F537" s="9"/>
    </row>
    <row r="538" spans="3:6">
      <c r="C538" s="14"/>
      <c r="D538" s="14"/>
      <c r="E538" s="14"/>
      <c r="F538" s="9"/>
    </row>
    <row r="539" spans="3:6">
      <c r="C539" s="14"/>
      <c r="D539" s="14"/>
      <c r="E539" s="14"/>
      <c r="F539" s="9"/>
    </row>
    <row r="540" spans="3:6">
      <c r="C540" s="14"/>
      <c r="D540" s="14"/>
      <c r="E540" s="14"/>
      <c r="F540" s="9"/>
    </row>
    <row r="541" spans="3:6">
      <c r="C541" s="14"/>
      <c r="D541" s="14"/>
      <c r="E541" s="14"/>
      <c r="F541" s="9"/>
    </row>
    <row r="542" spans="3:6">
      <c r="C542" s="14"/>
      <c r="D542" s="14"/>
      <c r="E542" s="14"/>
      <c r="F542" s="9"/>
    </row>
    <row r="543" spans="3:6">
      <c r="C543" s="14"/>
      <c r="D543" s="14"/>
      <c r="E543" s="14"/>
      <c r="F543" s="9"/>
    </row>
    <row r="544" spans="3:6">
      <c r="C544" s="14"/>
      <c r="D544" s="14"/>
      <c r="E544" s="14"/>
      <c r="F544" s="9"/>
    </row>
    <row r="545" spans="3:6">
      <c r="C545" s="14"/>
      <c r="D545" s="14"/>
      <c r="E545" s="14"/>
      <c r="F545" s="9"/>
    </row>
    <row r="546" spans="3:6">
      <c r="C546" s="14"/>
      <c r="D546" s="14"/>
      <c r="E546" s="14"/>
      <c r="F546" s="9"/>
    </row>
    <row r="547" spans="3:6">
      <c r="C547" s="14"/>
      <c r="D547" s="14"/>
      <c r="E547" s="14"/>
      <c r="F547" s="9"/>
    </row>
    <row r="548" spans="3:6">
      <c r="C548" s="14"/>
      <c r="D548" s="14"/>
      <c r="E548" s="14"/>
      <c r="F548" s="9"/>
    </row>
    <row r="549" spans="3:6">
      <c r="C549" s="14"/>
      <c r="D549" s="14"/>
      <c r="E549" s="14"/>
      <c r="F549" s="9"/>
    </row>
    <row r="550" spans="3:6">
      <c r="C550" s="14"/>
      <c r="D550" s="14"/>
      <c r="E550" s="14"/>
      <c r="F550" s="9"/>
    </row>
    <row r="551" spans="3:6">
      <c r="C551" s="14"/>
      <c r="D551" s="14"/>
      <c r="E551" s="14"/>
      <c r="F551" s="9"/>
    </row>
    <row r="552" spans="3:6">
      <c r="C552" s="14"/>
      <c r="D552" s="14"/>
      <c r="E552" s="14"/>
      <c r="F552" s="9"/>
    </row>
    <row r="553" spans="3:6">
      <c r="C553" s="14"/>
      <c r="D553" s="14"/>
      <c r="E553" s="14"/>
      <c r="F553" s="9"/>
    </row>
    <row r="554" spans="3:6">
      <c r="C554" s="14"/>
      <c r="D554" s="14"/>
      <c r="E554" s="14"/>
      <c r="F554" s="9"/>
    </row>
    <row r="555" spans="3:6">
      <c r="C555" s="14"/>
      <c r="D555" s="14"/>
      <c r="E555" s="14"/>
      <c r="F555" s="9"/>
    </row>
    <row r="556" spans="3:6">
      <c r="C556" s="14"/>
      <c r="D556" s="14"/>
      <c r="E556" s="14"/>
      <c r="F556" s="9"/>
    </row>
    <row r="557" spans="3:6">
      <c r="C557" s="14"/>
      <c r="D557" s="14"/>
      <c r="E557" s="14"/>
      <c r="F557" s="9"/>
    </row>
    <row r="558" spans="3:6">
      <c r="C558" s="14"/>
      <c r="D558" s="14"/>
      <c r="E558" s="14"/>
      <c r="F558" s="9"/>
    </row>
    <row r="559" spans="3:6">
      <c r="C559" s="14"/>
      <c r="D559" s="14"/>
      <c r="E559" s="14"/>
      <c r="F559" s="9"/>
    </row>
    <row r="560" spans="3:6">
      <c r="C560" s="14"/>
      <c r="D560" s="14"/>
      <c r="E560" s="14"/>
      <c r="F560" s="9"/>
    </row>
    <row r="561" spans="3:6">
      <c r="C561" s="14"/>
      <c r="D561" s="14"/>
      <c r="E561" s="14"/>
      <c r="F561" s="9"/>
    </row>
    <row r="562" spans="3:6">
      <c r="C562" s="14"/>
      <c r="D562" s="14"/>
      <c r="E562" s="14"/>
      <c r="F562" s="9"/>
    </row>
    <row r="563" spans="3:6">
      <c r="C563" s="14"/>
      <c r="D563" s="14"/>
      <c r="E563" s="14"/>
      <c r="F563" s="9"/>
    </row>
    <row r="564" spans="3:6">
      <c r="C564" s="14"/>
      <c r="D564" s="14"/>
      <c r="E564" s="14"/>
      <c r="F564" s="9"/>
    </row>
    <row r="565" spans="3:6">
      <c r="C565" s="14"/>
      <c r="D565" s="14"/>
      <c r="E565" s="14"/>
      <c r="F565" s="9"/>
    </row>
    <row r="566" spans="3:6">
      <c r="C566" s="14"/>
      <c r="D566" s="14"/>
      <c r="E566" s="14"/>
      <c r="F566" s="9"/>
    </row>
    <row r="567" spans="3:6">
      <c r="C567" s="14"/>
      <c r="D567" s="14"/>
      <c r="E567" s="14"/>
      <c r="F567" s="9"/>
    </row>
    <row r="568" spans="3:6">
      <c r="C568" s="14"/>
      <c r="D568" s="14"/>
      <c r="E568" s="14"/>
      <c r="F568" s="9"/>
    </row>
    <row r="569" spans="3:6">
      <c r="C569" s="14"/>
      <c r="D569" s="14"/>
      <c r="E569" s="14"/>
      <c r="F569" s="9"/>
    </row>
    <row r="570" spans="3:6">
      <c r="C570" s="14"/>
      <c r="D570" s="14"/>
      <c r="E570" s="14"/>
      <c r="F570" s="9"/>
    </row>
    <row r="571" spans="3:6">
      <c r="C571" s="14"/>
      <c r="D571" s="14"/>
      <c r="E571" s="14"/>
      <c r="F571" s="9"/>
    </row>
    <row r="572" spans="3:6">
      <c r="C572" s="14"/>
      <c r="D572" s="14"/>
      <c r="E572" s="14"/>
      <c r="F572" s="9"/>
    </row>
    <row r="573" spans="3:6">
      <c r="C573" s="14"/>
      <c r="D573" s="14"/>
      <c r="E573" s="14"/>
      <c r="F573" s="9"/>
    </row>
    <row r="574" spans="3:6">
      <c r="C574" s="14"/>
      <c r="D574" s="14"/>
      <c r="E574" s="14"/>
      <c r="F574" s="9"/>
    </row>
    <row r="575" spans="3:6">
      <c r="C575" s="14"/>
      <c r="D575" s="14"/>
      <c r="E575" s="14"/>
      <c r="F575" s="9"/>
    </row>
    <row r="576" spans="3:6">
      <c r="C576" s="14"/>
      <c r="D576" s="14"/>
      <c r="E576" s="14"/>
      <c r="F576" s="9"/>
    </row>
    <row r="577" spans="3:6">
      <c r="C577" s="14"/>
      <c r="D577" s="14"/>
      <c r="E577" s="14"/>
      <c r="F577" s="9"/>
    </row>
    <row r="578" spans="3:6">
      <c r="C578" s="14"/>
      <c r="D578" s="14"/>
      <c r="E578" s="14"/>
      <c r="F578" s="9"/>
    </row>
    <row r="579" spans="3:6">
      <c r="C579" s="14"/>
      <c r="D579" s="14"/>
      <c r="E579" s="14"/>
      <c r="F579" s="9"/>
    </row>
    <row r="580" spans="3:6">
      <c r="C580" s="14"/>
      <c r="D580" s="14"/>
      <c r="E580" s="14"/>
      <c r="F580" s="9"/>
    </row>
    <row r="581" spans="3:6">
      <c r="C581" s="14"/>
      <c r="D581" s="14"/>
      <c r="E581" s="14"/>
      <c r="F581" s="9"/>
    </row>
    <row r="582" spans="3:6">
      <c r="C582" s="14"/>
      <c r="D582" s="14"/>
      <c r="E582" s="14"/>
      <c r="F582" s="9"/>
    </row>
    <row r="583" spans="3:6">
      <c r="C583" s="14"/>
      <c r="D583" s="14"/>
      <c r="E583" s="14"/>
      <c r="F583" s="9"/>
    </row>
    <row r="584" spans="3:6">
      <c r="C584" s="14"/>
      <c r="D584" s="14"/>
      <c r="E584" s="14"/>
      <c r="F584" s="9"/>
    </row>
    <row r="585" spans="3:6">
      <c r="C585" s="14"/>
      <c r="D585" s="14"/>
      <c r="E585" s="14"/>
      <c r="F585" s="9"/>
    </row>
    <row r="586" spans="3:6">
      <c r="C586" s="14"/>
      <c r="D586" s="14"/>
      <c r="E586" s="14"/>
      <c r="F586" s="9"/>
    </row>
    <row r="587" spans="3:6">
      <c r="C587" s="14"/>
      <c r="D587" s="14"/>
      <c r="E587" s="14"/>
      <c r="F587" s="9"/>
    </row>
    <row r="588" spans="3:6">
      <c r="C588" s="14"/>
      <c r="D588" s="14"/>
      <c r="E588" s="14"/>
      <c r="F588" s="9"/>
    </row>
    <row r="589" spans="3:6">
      <c r="C589" s="14"/>
      <c r="D589" s="14"/>
      <c r="E589" s="14"/>
      <c r="F589" s="9"/>
    </row>
    <row r="590" spans="3:6">
      <c r="C590" s="14"/>
      <c r="D590" s="14"/>
      <c r="E590" s="14"/>
      <c r="F590" s="9"/>
    </row>
    <row r="591" spans="3:6">
      <c r="C591" s="14"/>
      <c r="D591" s="14"/>
      <c r="E591" s="14"/>
      <c r="F591" s="9"/>
    </row>
    <row r="592" spans="3:6">
      <c r="C592" s="14"/>
      <c r="D592" s="14"/>
      <c r="E592" s="14"/>
      <c r="F592" s="9"/>
    </row>
    <row r="593" spans="3:6">
      <c r="C593" s="14"/>
      <c r="D593" s="14"/>
      <c r="E593" s="14"/>
      <c r="F593" s="9"/>
    </row>
    <row r="594" spans="3:6">
      <c r="C594" s="14"/>
      <c r="D594" s="14"/>
      <c r="E594" s="14"/>
      <c r="F594" s="9"/>
    </row>
    <row r="595" spans="3:6">
      <c r="C595" s="14"/>
      <c r="D595" s="14"/>
      <c r="E595" s="14"/>
      <c r="F595" s="9"/>
    </row>
    <row r="596" spans="3:6">
      <c r="C596" s="14"/>
      <c r="D596" s="14"/>
      <c r="E596" s="14"/>
      <c r="F596" s="9"/>
    </row>
    <row r="597" spans="3:6">
      <c r="C597" s="14"/>
      <c r="D597" s="14"/>
      <c r="E597" s="14"/>
      <c r="F597" s="9"/>
    </row>
    <row r="598" spans="3:6">
      <c r="C598" s="14"/>
      <c r="D598" s="14"/>
      <c r="E598" s="14"/>
      <c r="F598" s="9"/>
    </row>
    <row r="599" spans="3:6">
      <c r="C599" s="14"/>
      <c r="D599" s="14"/>
      <c r="E599" s="14"/>
      <c r="F599" s="9"/>
    </row>
    <row r="600" spans="3:6">
      <c r="C600" s="14"/>
      <c r="D600" s="14"/>
      <c r="E600" s="14"/>
      <c r="F600" s="9"/>
    </row>
    <row r="601" spans="3:6">
      <c r="C601" s="14"/>
      <c r="D601" s="14"/>
      <c r="E601" s="14"/>
      <c r="F601" s="9"/>
    </row>
    <row r="602" spans="3:6">
      <c r="C602" s="14"/>
      <c r="D602" s="14"/>
      <c r="E602" s="14"/>
      <c r="F602" s="9"/>
    </row>
    <row r="603" spans="3:6">
      <c r="C603" s="14"/>
      <c r="D603" s="14"/>
      <c r="E603" s="14"/>
      <c r="F603" s="9"/>
    </row>
    <row r="604" spans="3:6">
      <c r="C604" s="14"/>
      <c r="D604" s="14"/>
      <c r="E604" s="14"/>
      <c r="F604" s="9"/>
    </row>
    <row r="605" spans="3:6">
      <c r="C605" s="14"/>
      <c r="D605" s="14"/>
      <c r="E605" s="14"/>
      <c r="F605" s="9"/>
    </row>
    <row r="606" spans="3:6">
      <c r="C606" s="14"/>
      <c r="D606" s="14"/>
      <c r="E606" s="14"/>
      <c r="F606" s="9"/>
    </row>
    <row r="607" spans="3:6">
      <c r="C607" s="14"/>
      <c r="D607" s="14"/>
      <c r="E607" s="14"/>
      <c r="F607" s="9"/>
    </row>
    <row r="608" spans="3:6">
      <c r="C608" s="14"/>
      <c r="D608" s="14"/>
      <c r="E608" s="14"/>
      <c r="F608" s="9"/>
    </row>
    <row r="609" spans="3:6">
      <c r="C609" s="14"/>
      <c r="D609" s="14"/>
      <c r="E609" s="14"/>
      <c r="F609" s="9"/>
    </row>
    <row r="610" spans="3:6">
      <c r="C610" s="14"/>
      <c r="D610" s="14"/>
      <c r="E610" s="14"/>
      <c r="F610" s="9"/>
    </row>
    <row r="611" spans="3:6">
      <c r="C611" s="14"/>
      <c r="D611" s="14"/>
      <c r="E611" s="14"/>
      <c r="F611" s="9"/>
    </row>
    <row r="612" spans="3:6">
      <c r="C612" s="14"/>
      <c r="D612" s="14"/>
      <c r="E612" s="14"/>
      <c r="F612" s="9"/>
    </row>
    <row r="613" spans="3:6">
      <c r="C613" s="14"/>
      <c r="D613" s="14"/>
      <c r="E613" s="14"/>
      <c r="F613" s="9"/>
    </row>
    <row r="614" spans="3:6">
      <c r="C614" s="14"/>
      <c r="D614" s="14"/>
      <c r="E614" s="14"/>
      <c r="F614" s="9"/>
    </row>
    <row r="615" spans="3:6">
      <c r="C615" s="14"/>
      <c r="D615" s="14"/>
      <c r="E615" s="14"/>
      <c r="F615" s="9"/>
    </row>
    <row r="616" spans="3:6">
      <c r="C616" s="14"/>
      <c r="D616" s="14"/>
      <c r="E616" s="14"/>
      <c r="F616" s="9"/>
    </row>
    <row r="617" spans="3:6">
      <c r="C617" s="14"/>
      <c r="D617" s="14"/>
      <c r="E617" s="14"/>
      <c r="F617" s="9"/>
    </row>
    <row r="618" spans="3:6">
      <c r="C618" s="14"/>
      <c r="D618" s="14"/>
      <c r="E618" s="14"/>
      <c r="F618" s="9"/>
    </row>
    <row r="619" spans="3:6">
      <c r="C619" s="14"/>
      <c r="D619" s="14"/>
      <c r="E619" s="14"/>
      <c r="F619" s="9"/>
    </row>
    <row r="620" spans="3:6">
      <c r="C620" s="14"/>
      <c r="D620" s="14"/>
      <c r="E620" s="14"/>
      <c r="F620" s="9"/>
    </row>
    <row r="621" spans="3:6">
      <c r="C621" s="14"/>
      <c r="D621" s="14"/>
      <c r="E621" s="14"/>
      <c r="F621" s="9"/>
    </row>
    <row r="622" spans="3:6">
      <c r="C622" s="14"/>
      <c r="D622" s="14"/>
      <c r="E622" s="14"/>
      <c r="F622" s="9"/>
    </row>
    <row r="623" spans="3:6">
      <c r="C623" s="14"/>
      <c r="D623" s="14"/>
      <c r="E623" s="14"/>
      <c r="F623" s="9"/>
    </row>
    <row r="624" spans="3:6">
      <c r="C624" s="14"/>
      <c r="D624" s="14"/>
      <c r="E624" s="14"/>
      <c r="F624" s="9"/>
    </row>
    <row r="625" spans="3:6">
      <c r="C625" s="14"/>
      <c r="D625" s="14"/>
      <c r="E625" s="14"/>
      <c r="F625" s="9"/>
    </row>
    <row r="626" spans="3:6">
      <c r="C626" s="14"/>
      <c r="D626" s="14"/>
      <c r="E626" s="14"/>
      <c r="F626" s="9"/>
    </row>
    <row r="627" spans="3:6">
      <c r="C627" s="14"/>
      <c r="D627" s="14"/>
      <c r="E627" s="14"/>
      <c r="F627" s="9"/>
    </row>
    <row r="628" spans="3:6">
      <c r="C628" s="14"/>
      <c r="D628" s="14"/>
      <c r="E628" s="14"/>
      <c r="F628" s="9"/>
    </row>
    <row r="629" spans="3:6">
      <c r="C629" s="14"/>
      <c r="D629" s="14"/>
      <c r="E629" s="14"/>
      <c r="F629" s="9"/>
    </row>
    <row r="630" spans="3:6">
      <c r="C630" s="14"/>
      <c r="D630" s="14"/>
      <c r="E630" s="14"/>
      <c r="F630" s="9"/>
    </row>
    <row r="631" spans="3:6">
      <c r="C631" s="14"/>
      <c r="D631" s="14"/>
      <c r="E631" s="14"/>
      <c r="F631" s="9"/>
    </row>
    <row r="632" spans="3:6">
      <c r="C632" s="14"/>
      <c r="D632" s="14"/>
      <c r="E632" s="14"/>
      <c r="F632" s="9"/>
    </row>
    <row r="633" spans="3:6">
      <c r="C633" s="14"/>
      <c r="D633" s="14"/>
      <c r="E633" s="14"/>
      <c r="F633" s="9"/>
    </row>
    <row r="634" spans="3:6">
      <c r="C634" s="14"/>
      <c r="D634" s="14"/>
      <c r="E634" s="14"/>
      <c r="F634" s="9"/>
    </row>
    <row r="635" spans="3:6">
      <c r="C635" s="14"/>
      <c r="D635" s="14"/>
      <c r="E635" s="14"/>
      <c r="F635" s="9"/>
    </row>
    <row r="636" spans="3:6">
      <c r="C636" s="14"/>
      <c r="D636" s="14"/>
      <c r="E636" s="14"/>
      <c r="F636" s="9"/>
    </row>
    <row r="637" spans="3:6">
      <c r="C637" s="14"/>
      <c r="D637" s="14"/>
      <c r="E637" s="14"/>
      <c r="F637" s="9"/>
    </row>
    <row r="638" spans="3:6">
      <c r="C638" s="14"/>
      <c r="D638" s="14"/>
      <c r="E638" s="14"/>
      <c r="F638" s="9"/>
    </row>
  </sheetData>
  <mergeCells count="3">
    <mergeCell ref="B5:F5"/>
    <mergeCell ref="C6:F6"/>
    <mergeCell ref="B52:F52"/>
  </mergeCells>
  <pageMargins left="0.7" right="0.7" top="0.75" bottom="0.75" header="0.3" footer="0.3"/>
  <ignoredErrors>
    <ignoredError sqref="F8:F28"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74"/>
  <sheetViews>
    <sheetView topLeftCell="B1" zoomScaleNormal="100" zoomScaleSheetLayoutView="100" workbookViewId="0">
      <selection activeCell="I5" sqref="I5"/>
    </sheetView>
  </sheetViews>
  <sheetFormatPr defaultRowHeight="15"/>
  <cols>
    <col min="1" max="2" width="9.140625" style="1"/>
    <col min="3" max="3" width="11.140625" style="1" customWidth="1"/>
    <col min="4" max="4" width="12.28515625" style="1" customWidth="1"/>
    <col min="5" max="8" width="13.7109375" style="1" customWidth="1"/>
    <col min="9" max="9" width="14.85546875" style="1" customWidth="1"/>
    <col min="10" max="10" width="12.5703125" style="1" customWidth="1"/>
    <col min="11" max="258" width="9.140625" style="1"/>
    <col min="259" max="259" width="8" style="1" customWidth="1"/>
    <col min="260" max="260" width="12.28515625" style="1" customWidth="1"/>
    <col min="261" max="265" width="13.7109375" style="1" customWidth="1"/>
    <col min="266" max="266" width="12.5703125" style="1" customWidth="1"/>
    <col min="267" max="514" width="9.140625" style="1"/>
    <col min="515" max="515" width="8" style="1" customWidth="1"/>
    <col min="516" max="516" width="12.28515625" style="1" customWidth="1"/>
    <col min="517" max="521" width="13.7109375" style="1" customWidth="1"/>
    <col min="522" max="522" width="12.5703125" style="1" customWidth="1"/>
    <col min="523" max="770" width="9.140625" style="1"/>
    <col min="771" max="771" width="8" style="1" customWidth="1"/>
    <col min="772" max="772" width="12.28515625" style="1" customWidth="1"/>
    <col min="773" max="777" width="13.7109375" style="1" customWidth="1"/>
    <col min="778" max="778" width="12.5703125" style="1" customWidth="1"/>
    <col min="779" max="1026" width="9.140625" style="1"/>
    <col min="1027" max="1027" width="8" style="1" customWidth="1"/>
    <col min="1028" max="1028" width="12.28515625" style="1" customWidth="1"/>
    <col min="1029" max="1033" width="13.7109375" style="1" customWidth="1"/>
    <col min="1034" max="1034" width="12.5703125" style="1" customWidth="1"/>
    <col min="1035" max="1282" width="9.140625" style="1"/>
    <col min="1283" max="1283" width="8" style="1" customWidth="1"/>
    <col min="1284" max="1284" width="12.28515625" style="1" customWidth="1"/>
    <col min="1285" max="1289" width="13.7109375" style="1" customWidth="1"/>
    <col min="1290" max="1290" width="12.5703125" style="1" customWidth="1"/>
    <col min="1291" max="1538" width="9.140625" style="1"/>
    <col min="1539" max="1539" width="8" style="1" customWidth="1"/>
    <col min="1540" max="1540" width="12.28515625" style="1" customWidth="1"/>
    <col min="1541" max="1545" width="13.7109375" style="1" customWidth="1"/>
    <col min="1546" max="1546" width="12.5703125" style="1" customWidth="1"/>
    <col min="1547" max="1794" width="9.140625" style="1"/>
    <col min="1795" max="1795" width="8" style="1" customWidth="1"/>
    <col min="1796" max="1796" width="12.28515625" style="1" customWidth="1"/>
    <col min="1797" max="1801" width="13.7109375" style="1" customWidth="1"/>
    <col min="1802" max="1802" width="12.5703125" style="1" customWidth="1"/>
    <col min="1803" max="2050" width="9.140625" style="1"/>
    <col min="2051" max="2051" width="8" style="1" customWidth="1"/>
    <col min="2052" max="2052" width="12.28515625" style="1" customWidth="1"/>
    <col min="2053" max="2057" width="13.7109375" style="1" customWidth="1"/>
    <col min="2058" max="2058" width="12.5703125" style="1" customWidth="1"/>
    <col min="2059" max="2306" width="9.140625" style="1"/>
    <col min="2307" max="2307" width="8" style="1" customWidth="1"/>
    <col min="2308" max="2308" width="12.28515625" style="1" customWidth="1"/>
    <col min="2309" max="2313" width="13.7109375" style="1" customWidth="1"/>
    <col min="2314" max="2314" width="12.5703125" style="1" customWidth="1"/>
    <col min="2315" max="2562" width="9.140625" style="1"/>
    <col min="2563" max="2563" width="8" style="1" customWidth="1"/>
    <col min="2564" max="2564" width="12.28515625" style="1" customWidth="1"/>
    <col min="2565" max="2569" width="13.7109375" style="1" customWidth="1"/>
    <col min="2570" max="2570" width="12.5703125" style="1" customWidth="1"/>
    <col min="2571" max="2818" width="9.140625" style="1"/>
    <col min="2819" max="2819" width="8" style="1" customWidth="1"/>
    <col min="2820" max="2820" width="12.28515625" style="1" customWidth="1"/>
    <col min="2821" max="2825" width="13.7109375" style="1" customWidth="1"/>
    <col min="2826" max="2826" width="12.5703125" style="1" customWidth="1"/>
    <col min="2827" max="3074" width="9.140625" style="1"/>
    <col min="3075" max="3075" width="8" style="1" customWidth="1"/>
    <col min="3076" max="3076" width="12.28515625" style="1" customWidth="1"/>
    <col min="3077" max="3081" width="13.7109375" style="1" customWidth="1"/>
    <col min="3082" max="3082" width="12.5703125" style="1" customWidth="1"/>
    <col min="3083" max="3330" width="9.140625" style="1"/>
    <col min="3331" max="3331" width="8" style="1" customWidth="1"/>
    <col min="3332" max="3332" width="12.28515625" style="1" customWidth="1"/>
    <col min="3333" max="3337" width="13.7109375" style="1" customWidth="1"/>
    <col min="3338" max="3338" width="12.5703125" style="1" customWidth="1"/>
    <col min="3339" max="3586" width="9.140625" style="1"/>
    <col min="3587" max="3587" width="8" style="1" customWidth="1"/>
    <col min="3588" max="3588" width="12.28515625" style="1" customWidth="1"/>
    <col min="3589" max="3593" width="13.7109375" style="1" customWidth="1"/>
    <col min="3594" max="3594" width="12.5703125" style="1" customWidth="1"/>
    <col min="3595" max="3842" width="9.140625" style="1"/>
    <col min="3843" max="3843" width="8" style="1" customWidth="1"/>
    <col min="3844" max="3844" width="12.28515625" style="1" customWidth="1"/>
    <col min="3845" max="3849" width="13.7109375" style="1" customWidth="1"/>
    <col min="3850" max="3850" width="12.5703125" style="1" customWidth="1"/>
    <col min="3851" max="4098" width="9.140625" style="1"/>
    <col min="4099" max="4099" width="8" style="1" customWidth="1"/>
    <col min="4100" max="4100" width="12.28515625" style="1" customWidth="1"/>
    <col min="4101" max="4105" width="13.7109375" style="1" customWidth="1"/>
    <col min="4106" max="4106" width="12.5703125" style="1" customWidth="1"/>
    <col min="4107" max="4354" width="9.140625" style="1"/>
    <col min="4355" max="4355" width="8" style="1" customWidth="1"/>
    <col min="4356" max="4356" width="12.28515625" style="1" customWidth="1"/>
    <col min="4357" max="4361" width="13.7109375" style="1" customWidth="1"/>
    <col min="4362" max="4362" width="12.5703125" style="1" customWidth="1"/>
    <col min="4363" max="4610" width="9.140625" style="1"/>
    <col min="4611" max="4611" width="8" style="1" customWidth="1"/>
    <col min="4612" max="4612" width="12.28515625" style="1" customWidth="1"/>
    <col min="4613" max="4617" width="13.7109375" style="1" customWidth="1"/>
    <col min="4618" max="4618" width="12.5703125" style="1" customWidth="1"/>
    <col min="4619" max="4866" width="9.140625" style="1"/>
    <col min="4867" max="4867" width="8" style="1" customWidth="1"/>
    <col min="4868" max="4868" width="12.28515625" style="1" customWidth="1"/>
    <col min="4869" max="4873" width="13.7109375" style="1" customWidth="1"/>
    <col min="4874" max="4874" width="12.5703125" style="1" customWidth="1"/>
    <col min="4875" max="5122" width="9.140625" style="1"/>
    <col min="5123" max="5123" width="8" style="1" customWidth="1"/>
    <col min="5124" max="5124" width="12.28515625" style="1" customWidth="1"/>
    <col min="5125" max="5129" width="13.7109375" style="1" customWidth="1"/>
    <col min="5130" max="5130" width="12.5703125" style="1" customWidth="1"/>
    <col min="5131" max="5378" width="9.140625" style="1"/>
    <col min="5379" max="5379" width="8" style="1" customWidth="1"/>
    <col min="5380" max="5380" width="12.28515625" style="1" customWidth="1"/>
    <col min="5381" max="5385" width="13.7109375" style="1" customWidth="1"/>
    <col min="5386" max="5386" width="12.5703125" style="1" customWidth="1"/>
    <col min="5387" max="5634" width="9.140625" style="1"/>
    <col min="5635" max="5635" width="8" style="1" customWidth="1"/>
    <col min="5636" max="5636" width="12.28515625" style="1" customWidth="1"/>
    <col min="5637" max="5641" width="13.7109375" style="1" customWidth="1"/>
    <col min="5642" max="5642" width="12.5703125" style="1" customWidth="1"/>
    <col min="5643" max="5890" width="9.140625" style="1"/>
    <col min="5891" max="5891" width="8" style="1" customWidth="1"/>
    <col min="5892" max="5892" width="12.28515625" style="1" customWidth="1"/>
    <col min="5893" max="5897" width="13.7109375" style="1" customWidth="1"/>
    <col min="5898" max="5898" width="12.5703125" style="1" customWidth="1"/>
    <col min="5899" max="6146" width="9.140625" style="1"/>
    <col min="6147" max="6147" width="8" style="1" customWidth="1"/>
    <col min="6148" max="6148" width="12.28515625" style="1" customWidth="1"/>
    <col min="6149" max="6153" width="13.7109375" style="1" customWidth="1"/>
    <col min="6154" max="6154" width="12.5703125" style="1" customWidth="1"/>
    <col min="6155" max="6402" width="9.140625" style="1"/>
    <col min="6403" max="6403" width="8" style="1" customWidth="1"/>
    <col min="6404" max="6404" width="12.28515625" style="1" customWidth="1"/>
    <col min="6405" max="6409" width="13.7109375" style="1" customWidth="1"/>
    <col min="6410" max="6410" width="12.5703125" style="1" customWidth="1"/>
    <col min="6411" max="6658" width="9.140625" style="1"/>
    <col min="6659" max="6659" width="8" style="1" customWidth="1"/>
    <col min="6660" max="6660" width="12.28515625" style="1" customWidth="1"/>
    <col min="6661" max="6665" width="13.7109375" style="1" customWidth="1"/>
    <col min="6666" max="6666" width="12.5703125" style="1" customWidth="1"/>
    <col min="6667" max="6914" width="9.140625" style="1"/>
    <col min="6915" max="6915" width="8" style="1" customWidth="1"/>
    <col min="6916" max="6916" width="12.28515625" style="1" customWidth="1"/>
    <col min="6917" max="6921" width="13.7109375" style="1" customWidth="1"/>
    <col min="6922" max="6922" width="12.5703125" style="1" customWidth="1"/>
    <col min="6923" max="7170" width="9.140625" style="1"/>
    <col min="7171" max="7171" width="8" style="1" customWidth="1"/>
    <col min="7172" max="7172" width="12.28515625" style="1" customWidth="1"/>
    <col min="7173" max="7177" width="13.7109375" style="1" customWidth="1"/>
    <col min="7178" max="7178" width="12.5703125" style="1" customWidth="1"/>
    <col min="7179" max="7426" width="9.140625" style="1"/>
    <col min="7427" max="7427" width="8" style="1" customWidth="1"/>
    <col min="7428" max="7428" width="12.28515625" style="1" customWidth="1"/>
    <col min="7429" max="7433" width="13.7109375" style="1" customWidth="1"/>
    <col min="7434" max="7434" width="12.5703125" style="1" customWidth="1"/>
    <col min="7435" max="7682" width="9.140625" style="1"/>
    <col min="7683" max="7683" width="8" style="1" customWidth="1"/>
    <col min="7684" max="7684" width="12.28515625" style="1" customWidth="1"/>
    <col min="7685" max="7689" width="13.7109375" style="1" customWidth="1"/>
    <col min="7690" max="7690" width="12.5703125" style="1" customWidth="1"/>
    <col min="7691" max="7938" width="9.140625" style="1"/>
    <col min="7939" max="7939" width="8" style="1" customWidth="1"/>
    <col min="7940" max="7940" width="12.28515625" style="1" customWidth="1"/>
    <col min="7941" max="7945" width="13.7109375" style="1" customWidth="1"/>
    <col min="7946" max="7946" width="12.5703125" style="1" customWidth="1"/>
    <col min="7947" max="8194" width="9.140625" style="1"/>
    <col min="8195" max="8195" width="8" style="1" customWidth="1"/>
    <col min="8196" max="8196" width="12.28515625" style="1" customWidth="1"/>
    <col min="8197" max="8201" width="13.7109375" style="1" customWidth="1"/>
    <col min="8202" max="8202" width="12.5703125" style="1" customWidth="1"/>
    <col min="8203" max="8450" width="9.140625" style="1"/>
    <col min="8451" max="8451" width="8" style="1" customWidth="1"/>
    <col min="8452" max="8452" width="12.28515625" style="1" customWidth="1"/>
    <col min="8453" max="8457" width="13.7109375" style="1" customWidth="1"/>
    <col min="8458" max="8458" width="12.5703125" style="1" customWidth="1"/>
    <col min="8459" max="8706" width="9.140625" style="1"/>
    <col min="8707" max="8707" width="8" style="1" customWidth="1"/>
    <col min="8708" max="8708" width="12.28515625" style="1" customWidth="1"/>
    <col min="8709" max="8713" width="13.7109375" style="1" customWidth="1"/>
    <col min="8714" max="8714" width="12.5703125" style="1" customWidth="1"/>
    <col min="8715" max="8962" width="9.140625" style="1"/>
    <col min="8963" max="8963" width="8" style="1" customWidth="1"/>
    <col min="8964" max="8964" width="12.28515625" style="1" customWidth="1"/>
    <col min="8965" max="8969" width="13.7109375" style="1" customWidth="1"/>
    <col min="8970" max="8970" width="12.5703125" style="1" customWidth="1"/>
    <col min="8971" max="9218" width="9.140625" style="1"/>
    <col min="9219" max="9219" width="8" style="1" customWidth="1"/>
    <col min="9220" max="9220" width="12.28515625" style="1" customWidth="1"/>
    <col min="9221" max="9225" width="13.7109375" style="1" customWidth="1"/>
    <col min="9226" max="9226" width="12.5703125" style="1" customWidth="1"/>
    <col min="9227" max="9474" width="9.140625" style="1"/>
    <col min="9475" max="9475" width="8" style="1" customWidth="1"/>
    <col min="9476" max="9476" width="12.28515625" style="1" customWidth="1"/>
    <col min="9477" max="9481" width="13.7109375" style="1" customWidth="1"/>
    <col min="9482" max="9482" width="12.5703125" style="1" customWidth="1"/>
    <col min="9483" max="9730" width="9.140625" style="1"/>
    <col min="9731" max="9731" width="8" style="1" customWidth="1"/>
    <col min="9732" max="9732" width="12.28515625" style="1" customWidth="1"/>
    <col min="9733" max="9737" width="13.7109375" style="1" customWidth="1"/>
    <col min="9738" max="9738" width="12.5703125" style="1" customWidth="1"/>
    <col min="9739" max="9986" width="9.140625" style="1"/>
    <col min="9987" max="9987" width="8" style="1" customWidth="1"/>
    <col min="9988" max="9988" width="12.28515625" style="1" customWidth="1"/>
    <col min="9989" max="9993" width="13.7109375" style="1" customWidth="1"/>
    <col min="9994" max="9994" width="12.5703125" style="1" customWidth="1"/>
    <col min="9995" max="10242" width="9.140625" style="1"/>
    <col min="10243" max="10243" width="8" style="1" customWidth="1"/>
    <col min="10244" max="10244" width="12.28515625" style="1" customWidth="1"/>
    <col min="10245" max="10249" width="13.7109375" style="1" customWidth="1"/>
    <col min="10250" max="10250" width="12.5703125" style="1" customWidth="1"/>
    <col min="10251" max="10498" width="9.140625" style="1"/>
    <col min="10499" max="10499" width="8" style="1" customWidth="1"/>
    <col min="10500" max="10500" width="12.28515625" style="1" customWidth="1"/>
    <col min="10501" max="10505" width="13.7109375" style="1" customWidth="1"/>
    <col min="10506" max="10506" width="12.5703125" style="1" customWidth="1"/>
    <col min="10507" max="10754" width="9.140625" style="1"/>
    <col min="10755" max="10755" width="8" style="1" customWidth="1"/>
    <col min="10756" max="10756" width="12.28515625" style="1" customWidth="1"/>
    <col min="10757" max="10761" width="13.7109375" style="1" customWidth="1"/>
    <col min="10762" max="10762" width="12.5703125" style="1" customWidth="1"/>
    <col min="10763" max="11010" width="9.140625" style="1"/>
    <col min="11011" max="11011" width="8" style="1" customWidth="1"/>
    <col min="11012" max="11012" width="12.28515625" style="1" customWidth="1"/>
    <col min="11013" max="11017" width="13.7109375" style="1" customWidth="1"/>
    <col min="11018" max="11018" width="12.5703125" style="1" customWidth="1"/>
    <col min="11019" max="11266" width="9.140625" style="1"/>
    <col min="11267" max="11267" width="8" style="1" customWidth="1"/>
    <col min="11268" max="11268" width="12.28515625" style="1" customWidth="1"/>
    <col min="11269" max="11273" width="13.7109375" style="1" customWidth="1"/>
    <col min="11274" max="11274" width="12.5703125" style="1" customWidth="1"/>
    <col min="11275" max="11522" width="9.140625" style="1"/>
    <col min="11523" max="11523" width="8" style="1" customWidth="1"/>
    <col min="11524" max="11524" width="12.28515625" style="1" customWidth="1"/>
    <col min="11525" max="11529" width="13.7109375" style="1" customWidth="1"/>
    <col min="11530" max="11530" width="12.5703125" style="1" customWidth="1"/>
    <col min="11531" max="11778" width="9.140625" style="1"/>
    <col min="11779" max="11779" width="8" style="1" customWidth="1"/>
    <col min="11780" max="11780" width="12.28515625" style="1" customWidth="1"/>
    <col min="11781" max="11785" width="13.7109375" style="1" customWidth="1"/>
    <col min="11786" max="11786" width="12.5703125" style="1" customWidth="1"/>
    <col min="11787" max="12034" width="9.140625" style="1"/>
    <col min="12035" max="12035" width="8" style="1" customWidth="1"/>
    <col min="12036" max="12036" width="12.28515625" style="1" customWidth="1"/>
    <col min="12037" max="12041" width="13.7109375" style="1" customWidth="1"/>
    <col min="12042" max="12042" width="12.5703125" style="1" customWidth="1"/>
    <col min="12043" max="12290" width="9.140625" style="1"/>
    <col min="12291" max="12291" width="8" style="1" customWidth="1"/>
    <col min="12292" max="12292" width="12.28515625" style="1" customWidth="1"/>
    <col min="12293" max="12297" width="13.7109375" style="1" customWidth="1"/>
    <col min="12298" max="12298" width="12.5703125" style="1" customWidth="1"/>
    <col min="12299" max="12546" width="9.140625" style="1"/>
    <col min="12547" max="12547" width="8" style="1" customWidth="1"/>
    <col min="12548" max="12548" width="12.28515625" style="1" customWidth="1"/>
    <col min="12549" max="12553" width="13.7109375" style="1" customWidth="1"/>
    <col min="12554" max="12554" width="12.5703125" style="1" customWidth="1"/>
    <col min="12555" max="12802" width="9.140625" style="1"/>
    <col min="12803" max="12803" width="8" style="1" customWidth="1"/>
    <col min="12804" max="12804" width="12.28515625" style="1" customWidth="1"/>
    <col min="12805" max="12809" width="13.7109375" style="1" customWidth="1"/>
    <col min="12810" max="12810" width="12.5703125" style="1" customWidth="1"/>
    <col min="12811" max="13058" width="9.140625" style="1"/>
    <col min="13059" max="13059" width="8" style="1" customWidth="1"/>
    <col min="13060" max="13060" width="12.28515625" style="1" customWidth="1"/>
    <col min="13061" max="13065" width="13.7109375" style="1" customWidth="1"/>
    <col min="13066" max="13066" width="12.5703125" style="1" customWidth="1"/>
    <col min="13067" max="13314" width="9.140625" style="1"/>
    <col min="13315" max="13315" width="8" style="1" customWidth="1"/>
    <col min="13316" max="13316" width="12.28515625" style="1" customWidth="1"/>
    <col min="13317" max="13321" width="13.7109375" style="1" customWidth="1"/>
    <col min="13322" max="13322" width="12.5703125" style="1" customWidth="1"/>
    <col min="13323" max="13570" width="9.140625" style="1"/>
    <col min="13571" max="13571" width="8" style="1" customWidth="1"/>
    <col min="13572" max="13572" width="12.28515625" style="1" customWidth="1"/>
    <col min="13573" max="13577" width="13.7109375" style="1" customWidth="1"/>
    <col min="13578" max="13578" width="12.5703125" style="1" customWidth="1"/>
    <col min="13579" max="13826" width="9.140625" style="1"/>
    <col min="13827" max="13827" width="8" style="1" customWidth="1"/>
    <col min="13828" max="13828" width="12.28515625" style="1" customWidth="1"/>
    <col min="13829" max="13833" width="13.7109375" style="1" customWidth="1"/>
    <col min="13834" max="13834" width="12.5703125" style="1" customWidth="1"/>
    <col min="13835" max="14082" width="9.140625" style="1"/>
    <col min="14083" max="14083" width="8" style="1" customWidth="1"/>
    <col min="14084" max="14084" width="12.28515625" style="1" customWidth="1"/>
    <col min="14085" max="14089" width="13.7109375" style="1" customWidth="1"/>
    <col min="14090" max="14090" width="12.5703125" style="1" customWidth="1"/>
    <col min="14091" max="14338" width="9.140625" style="1"/>
    <col min="14339" max="14339" width="8" style="1" customWidth="1"/>
    <col min="14340" max="14340" width="12.28515625" style="1" customWidth="1"/>
    <col min="14341" max="14345" width="13.7109375" style="1" customWidth="1"/>
    <col min="14346" max="14346" width="12.5703125" style="1" customWidth="1"/>
    <col min="14347" max="14594" width="9.140625" style="1"/>
    <col min="14595" max="14595" width="8" style="1" customWidth="1"/>
    <col min="14596" max="14596" width="12.28515625" style="1" customWidth="1"/>
    <col min="14597" max="14601" width="13.7109375" style="1" customWidth="1"/>
    <col min="14602" max="14602" width="12.5703125" style="1" customWidth="1"/>
    <col min="14603" max="14850" width="9.140625" style="1"/>
    <col min="14851" max="14851" width="8" style="1" customWidth="1"/>
    <col min="14852" max="14852" width="12.28515625" style="1" customWidth="1"/>
    <col min="14853" max="14857" width="13.7109375" style="1" customWidth="1"/>
    <col min="14858" max="14858" width="12.5703125" style="1" customWidth="1"/>
    <col min="14859" max="15106" width="9.140625" style="1"/>
    <col min="15107" max="15107" width="8" style="1" customWidth="1"/>
    <col min="15108" max="15108" width="12.28515625" style="1" customWidth="1"/>
    <col min="15109" max="15113" width="13.7109375" style="1" customWidth="1"/>
    <col min="15114" max="15114" width="12.5703125" style="1" customWidth="1"/>
    <col min="15115" max="15362" width="9.140625" style="1"/>
    <col min="15363" max="15363" width="8" style="1" customWidth="1"/>
    <col min="15364" max="15364" width="12.28515625" style="1" customWidth="1"/>
    <col min="15365" max="15369" width="13.7109375" style="1" customWidth="1"/>
    <col min="15370" max="15370" width="12.5703125" style="1" customWidth="1"/>
    <col min="15371" max="15618" width="9.140625" style="1"/>
    <col min="15619" max="15619" width="8" style="1" customWidth="1"/>
    <col min="15620" max="15620" width="12.28515625" style="1" customWidth="1"/>
    <col min="15621" max="15625" width="13.7109375" style="1" customWidth="1"/>
    <col min="15626" max="15626" width="12.5703125" style="1" customWidth="1"/>
    <col min="15627" max="15874" width="9.140625" style="1"/>
    <col min="15875" max="15875" width="8" style="1" customWidth="1"/>
    <col min="15876" max="15876" width="12.28515625" style="1" customWidth="1"/>
    <col min="15877" max="15881" width="13.7109375" style="1" customWidth="1"/>
    <col min="15882" max="15882" width="12.5703125" style="1" customWidth="1"/>
    <col min="15883" max="16130" width="9.140625" style="1"/>
    <col min="16131" max="16131" width="8" style="1" customWidth="1"/>
    <col min="16132" max="16132" width="12.28515625" style="1" customWidth="1"/>
    <col min="16133" max="16137" width="13.7109375" style="1" customWidth="1"/>
    <col min="16138" max="16138" width="12.5703125" style="1" customWidth="1"/>
    <col min="16139" max="16384" width="9.140625" style="1"/>
  </cols>
  <sheetData>
    <row r="3" spans="3:17">
      <c r="G3" s="48"/>
      <c r="H3" s="48"/>
      <c r="I3" s="48" t="s">
        <v>222</v>
      </c>
      <c r="J3" s="48"/>
    </row>
    <row r="4" spans="3:17" ht="9" customHeight="1"/>
    <row r="7" spans="3:17" ht="15.75">
      <c r="C7" s="119">
        <v>11.03</v>
      </c>
      <c r="D7" s="262" t="s">
        <v>228</v>
      </c>
      <c r="E7" s="262"/>
      <c r="F7" s="262"/>
      <c r="G7" s="262"/>
      <c r="H7" s="262"/>
      <c r="I7" s="262"/>
      <c r="J7" s="1" t="s">
        <v>25</v>
      </c>
    </row>
    <row r="8" spans="3:17" ht="12.75" customHeight="1">
      <c r="D8" s="120"/>
      <c r="E8" s="121"/>
      <c r="F8" s="121"/>
      <c r="G8" s="122"/>
      <c r="I8" s="120"/>
    </row>
    <row r="9" spans="3:17">
      <c r="D9" s="2"/>
      <c r="E9" s="123"/>
      <c r="F9" s="123"/>
      <c r="G9" s="123"/>
      <c r="H9" s="123"/>
      <c r="I9" s="124" t="s">
        <v>114</v>
      </c>
      <c r="J9" s="2"/>
    </row>
    <row r="10" spans="3:17">
      <c r="D10" s="125"/>
      <c r="E10" s="125"/>
      <c r="F10" s="125"/>
      <c r="G10" s="125"/>
      <c r="H10" s="125"/>
      <c r="I10" s="125"/>
    </row>
    <row r="11" spans="3:17">
      <c r="D11" s="126" t="s">
        <v>26</v>
      </c>
      <c r="E11" s="126" t="s">
        <v>27</v>
      </c>
      <c r="F11" s="126" t="s">
        <v>28</v>
      </c>
      <c r="G11" s="126" t="s">
        <v>29</v>
      </c>
      <c r="H11" s="126" t="s">
        <v>28</v>
      </c>
      <c r="I11" s="126" t="s">
        <v>30</v>
      </c>
    </row>
    <row r="12" spans="3:17">
      <c r="D12" s="127"/>
      <c r="E12" s="156" t="s">
        <v>31</v>
      </c>
      <c r="F12" s="156" t="s">
        <v>32</v>
      </c>
      <c r="G12" s="156" t="s">
        <v>33</v>
      </c>
      <c r="H12" s="156" t="s">
        <v>32</v>
      </c>
      <c r="I12" s="156" t="s">
        <v>34</v>
      </c>
      <c r="J12" s="2"/>
    </row>
    <row r="13" spans="3:17" ht="12" customHeight="1"/>
    <row r="14" spans="3:17">
      <c r="D14" s="131">
        <v>1993</v>
      </c>
      <c r="E14" s="132">
        <v>261.10000000000002</v>
      </c>
      <c r="F14" s="133">
        <v>-6.2140804597700994</v>
      </c>
      <c r="G14" s="133">
        <v>1.8</v>
      </c>
      <c r="H14" s="133">
        <v>-51.351351351351362</v>
      </c>
      <c r="I14" s="133">
        <f t="shared" ref="I14:I39" si="0">G14-E14</f>
        <v>-259.3</v>
      </c>
    </row>
    <row r="15" spans="3:17">
      <c r="D15" s="134">
        <v>1994</v>
      </c>
      <c r="E15" s="135">
        <v>272.89999999999998</v>
      </c>
      <c r="F15" s="136">
        <v>4.5193412485637463</v>
      </c>
      <c r="G15" s="136">
        <v>2</v>
      </c>
      <c r="H15" s="136">
        <v>11.111111111111116</v>
      </c>
      <c r="I15" s="133">
        <f t="shared" si="0"/>
        <v>-270.89999999999998</v>
      </c>
      <c r="L15" s="128"/>
      <c r="M15" s="129"/>
      <c r="N15" s="129"/>
      <c r="O15" s="129"/>
      <c r="P15" s="129"/>
      <c r="Q15" s="129"/>
    </row>
    <row r="16" spans="3:17">
      <c r="D16" s="131">
        <v>1995</v>
      </c>
      <c r="E16" s="132">
        <v>332.5</v>
      </c>
      <c r="F16" s="133">
        <v>21.839501648955672</v>
      </c>
      <c r="G16" s="133">
        <v>3.4</v>
      </c>
      <c r="H16" s="133">
        <v>70</v>
      </c>
      <c r="I16" s="133">
        <f t="shared" si="0"/>
        <v>-329.1</v>
      </c>
      <c r="L16" s="128"/>
      <c r="N16" s="129"/>
      <c r="Q16" s="129"/>
    </row>
    <row r="17" spans="4:17" ht="14.25" customHeight="1">
      <c r="D17" s="134" t="s">
        <v>35</v>
      </c>
      <c r="E17" s="132">
        <v>314.89999999999998</v>
      </c>
      <c r="F17" s="133">
        <v>-5.293233082706772</v>
      </c>
      <c r="G17" s="133">
        <v>2.2000000000000002</v>
      </c>
      <c r="H17" s="133">
        <v>-35.294117647058819</v>
      </c>
      <c r="I17" s="133">
        <f t="shared" si="0"/>
        <v>-312.7</v>
      </c>
      <c r="L17" s="128"/>
      <c r="N17" s="129"/>
      <c r="O17" s="129"/>
      <c r="P17" s="129"/>
      <c r="Q17" s="129"/>
    </row>
    <row r="18" spans="4:17" ht="15.75" customHeight="1">
      <c r="D18" s="131" t="s">
        <v>36</v>
      </c>
      <c r="E18" s="132">
        <v>428.4</v>
      </c>
      <c r="F18" s="133">
        <v>36.043188313750399</v>
      </c>
      <c r="G18" s="133">
        <v>1.8</v>
      </c>
      <c r="H18" s="133">
        <v>-18.181818181818187</v>
      </c>
      <c r="I18" s="133">
        <f t="shared" si="0"/>
        <v>-426.59999999999997</v>
      </c>
      <c r="L18" s="128"/>
      <c r="N18" s="129"/>
      <c r="O18" s="129"/>
      <c r="P18" s="129"/>
      <c r="Q18" s="129"/>
    </row>
    <row r="19" spans="4:17">
      <c r="D19" s="131"/>
      <c r="E19" s="132"/>
      <c r="F19" s="133"/>
      <c r="G19" s="133"/>
      <c r="H19" s="133"/>
      <c r="I19" s="133"/>
      <c r="L19" s="137"/>
      <c r="M19" s="2"/>
      <c r="N19" s="4"/>
      <c r="O19" s="4"/>
      <c r="P19" s="4"/>
      <c r="Q19" s="4"/>
    </row>
    <row r="20" spans="4:17">
      <c r="D20" s="131" t="s">
        <v>37</v>
      </c>
      <c r="E20" s="132">
        <v>448.2</v>
      </c>
      <c r="F20" s="133">
        <v>4.6218487394958041</v>
      </c>
      <c r="G20" s="133">
        <v>1</v>
      </c>
      <c r="H20" s="133">
        <v>-44.444444444444443</v>
      </c>
      <c r="I20" s="133">
        <f t="shared" si="0"/>
        <v>-447.2</v>
      </c>
      <c r="L20" s="137"/>
      <c r="M20" s="2"/>
      <c r="N20" s="4"/>
      <c r="O20" s="4"/>
      <c r="P20" s="4"/>
      <c r="Q20" s="4"/>
    </row>
    <row r="21" spans="4:17">
      <c r="D21" s="134" t="s">
        <v>38</v>
      </c>
      <c r="E21" s="132">
        <v>471.7</v>
      </c>
      <c r="F21" s="136">
        <v>5.243195002231138</v>
      </c>
      <c r="G21" s="133">
        <v>1.2</v>
      </c>
      <c r="H21" s="136">
        <v>19.999999999999996</v>
      </c>
      <c r="I21" s="133">
        <f t="shared" si="0"/>
        <v>-470.5</v>
      </c>
      <c r="L21" s="128"/>
      <c r="N21" s="129"/>
      <c r="O21" s="129"/>
      <c r="P21" s="129"/>
      <c r="Q21" s="129"/>
    </row>
    <row r="22" spans="4:17">
      <c r="D22" s="131" t="s">
        <v>39</v>
      </c>
      <c r="E22" s="132">
        <v>574.9</v>
      </c>
      <c r="F22" s="133">
        <v>21.878312486750051</v>
      </c>
      <c r="G22" s="133">
        <v>3.2</v>
      </c>
      <c r="H22" s="133">
        <v>166.66666666666669</v>
      </c>
      <c r="I22" s="133">
        <f t="shared" si="0"/>
        <v>-571.69999999999993</v>
      </c>
      <c r="L22" s="128"/>
      <c r="N22" s="129"/>
      <c r="Q22" s="129"/>
    </row>
    <row r="23" spans="4:17">
      <c r="D23" s="131" t="s">
        <v>40</v>
      </c>
      <c r="E23" s="132">
        <v>514.5</v>
      </c>
      <c r="F23" s="133">
        <v>-10.506174986954253</v>
      </c>
      <c r="G23" s="133">
        <v>3.5</v>
      </c>
      <c r="H23" s="133">
        <v>9.375</v>
      </c>
      <c r="I23" s="133">
        <f t="shared" si="0"/>
        <v>-511</v>
      </c>
      <c r="L23" s="137"/>
      <c r="M23" s="4"/>
      <c r="N23" s="4"/>
      <c r="O23" s="4"/>
      <c r="P23" s="4"/>
      <c r="Q23" s="4"/>
    </row>
    <row r="24" spans="4:17">
      <c r="D24" s="134" t="s">
        <v>41</v>
      </c>
      <c r="E24" s="132">
        <v>496</v>
      </c>
      <c r="F24" s="136">
        <v>-3.5957240038872684</v>
      </c>
      <c r="G24" s="133">
        <v>2.2999999999999998</v>
      </c>
      <c r="H24" s="136">
        <v>-34.285714285714285</v>
      </c>
      <c r="I24" s="133">
        <f t="shared" si="0"/>
        <v>-493.7</v>
      </c>
      <c r="L24" s="137"/>
      <c r="M24" s="4"/>
      <c r="N24" s="4"/>
      <c r="O24" s="2"/>
      <c r="P24" s="2"/>
      <c r="Q24" s="4"/>
    </row>
    <row r="25" spans="4:17">
      <c r="D25" s="134"/>
      <c r="E25" s="135"/>
      <c r="F25" s="136"/>
      <c r="G25" s="136"/>
      <c r="H25" s="136"/>
      <c r="I25" s="133"/>
      <c r="L25" s="137"/>
      <c r="M25" s="4"/>
      <c r="N25" s="4"/>
      <c r="O25" s="138"/>
      <c r="P25" s="138"/>
      <c r="Q25" s="4"/>
    </row>
    <row r="26" spans="4:17">
      <c r="D26" s="131" t="s">
        <v>42</v>
      </c>
      <c r="E26" s="135">
        <v>546.18397163000009</v>
      </c>
      <c r="F26" s="136">
        <v>10.117736215725825</v>
      </c>
      <c r="G26" s="136">
        <v>19.7</v>
      </c>
      <c r="H26" s="136">
        <v>756.52173913043475</v>
      </c>
      <c r="I26" s="133">
        <f t="shared" si="0"/>
        <v>-526.48397163000004</v>
      </c>
      <c r="L26" s="128"/>
      <c r="N26" s="129"/>
      <c r="Q26" s="129"/>
    </row>
    <row r="27" spans="4:17">
      <c r="D27" s="131" t="s">
        <v>43</v>
      </c>
      <c r="E27" s="135">
        <v>718.88845900000001</v>
      </c>
      <c r="F27" s="136">
        <v>31.620204242645666</v>
      </c>
      <c r="G27" s="136">
        <v>11.895523427948717</v>
      </c>
      <c r="H27" s="136">
        <v>-39.616632345437985</v>
      </c>
      <c r="I27" s="133">
        <f t="shared" si="0"/>
        <v>-706.99293557205124</v>
      </c>
      <c r="L27" s="128"/>
      <c r="M27" s="129"/>
      <c r="N27" s="129"/>
      <c r="O27" s="139"/>
      <c r="P27" s="139"/>
      <c r="Q27" s="129"/>
    </row>
    <row r="28" spans="4:17">
      <c r="D28" s="131" t="s">
        <v>44</v>
      </c>
      <c r="E28" s="132">
        <v>976.32050200000015</v>
      </c>
      <c r="F28" s="133">
        <v>35.809733732281288</v>
      </c>
      <c r="G28" s="133">
        <v>42.825062066666682</v>
      </c>
      <c r="H28" s="133">
        <v>260.00990058199989</v>
      </c>
      <c r="I28" s="133">
        <f t="shared" si="0"/>
        <v>-933.4954399333335</v>
      </c>
      <c r="L28" s="128"/>
      <c r="M28" s="4"/>
      <c r="N28" s="4"/>
      <c r="O28" s="139"/>
      <c r="P28" s="139"/>
      <c r="Q28" s="4"/>
    </row>
    <row r="29" spans="4:17">
      <c r="D29" s="131" t="s">
        <v>45</v>
      </c>
      <c r="E29" s="132">
        <v>873.47825779444304</v>
      </c>
      <c r="F29" s="136">
        <v>-10.533656109329259</v>
      </c>
      <c r="G29" s="133">
        <v>13.88287043247059</v>
      </c>
      <c r="H29" s="136">
        <v>-67.582369382538587</v>
      </c>
      <c r="I29" s="133">
        <f t="shared" si="0"/>
        <v>-859.59538736197248</v>
      </c>
      <c r="L29" s="128"/>
      <c r="M29" s="4"/>
      <c r="N29" s="4"/>
      <c r="O29" s="139"/>
      <c r="P29" s="139"/>
      <c r="Q29" s="4"/>
    </row>
    <row r="30" spans="4:17">
      <c r="D30" s="131" t="s">
        <v>46</v>
      </c>
      <c r="E30" s="132">
        <v>857.6</v>
      </c>
      <c r="F30" s="136">
        <v>-1.81781946519608</v>
      </c>
      <c r="G30" s="133">
        <v>17.891631452366667</v>
      </c>
      <c r="H30" s="136">
        <v>28.875591970663383</v>
      </c>
      <c r="I30" s="133">
        <f t="shared" si="0"/>
        <v>-839.70836854763331</v>
      </c>
      <c r="L30" s="128"/>
      <c r="M30" s="4"/>
      <c r="N30" s="4"/>
      <c r="O30" s="139"/>
      <c r="P30" s="139"/>
      <c r="Q30" s="4"/>
    </row>
    <row r="31" spans="4:17" ht="13.5" customHeight="1">
      <c r="D31" s="128"/>
      <c r="E31" s="140"/>
      <c r="F31" s="2"/>
      <c r="G31" s="2"/>
      <c r="H31" s="2"/>
      <c r="I31" s="133"/>
      <c r="L31" s="128"/>
      <c r="M31" s="4"/>
      <c r="N31" s="4"/>
      <c r="O31" s="139"/>
      <c r="P31" s="139"/>
      <c r="Q31" s="4"/>
    </row>
    <row r="32" spans="4:17">
      <c r="D32" s="2">
        <v>2008</v>
      </c>
      <c r="E32" s="132">
        <v>898.69358644029558</v>
      </c>
      <c r="F32" s="136">
        <v>4.7916961800717806</v>
      </c>
      <c r="G32" s="136">
        <v>12.438493889778037</v>
      </c>
      <c r="H32" s="141">
        <v>-30.478704958274228</v>
      </c>
      <c r="I32" s="133">
        <f t="shared" si="0"/>
        <v>-886.25509255051759</v>
      </c>
    </row>
    <row r="33" spans="3:13">
      <c r="D33" s="2">
        <v>2009</v>
      </c>
      <c r="E33" s="132">
        <v>744.53810482459994</v>
      </c>
      <c r="F33" s="136">
        <v>-17.153286052290852</v>
      </c>
      <c r="G33" s="136">
        <v>15.975178766412412</v>
      </c>
      <c r="H33" s="141">
        <v>28.433385166839422</v>
      </c>
      <c r="I33" s="133">
        <f t="shared" si="0"/>
        <v>-728.56292605818749</v>
      </c>
    </row>
    <row r="34" spans="3:13">
      <c r="D34" s="2">
        <v>2010</v>
      </c>
      <c r="E34" s="132">
        <v>690.38790996000807</v>
      </c>
      <c r="F34" s="136">
        <v>-7.2729917399390498</v>
      </c>
      <c r="G34" s="133">
        <v>11.1</v>
      </c>
      <c r="H34" s="141">
        <v>-30.517209464111961</v>
      </c>
      <c r="I34" s="133">
        <f t="shared" si="0"/>
        <v>-679.28790996000805</v>
      </c>
      <c r="J34" s="2"/>
    </row>
    <row r="35" spans="3:13">
      <c r="D35" s="140">
        <v>2011</v>
      </c>
      <c r="E35" s="142">
        <v>759.5</v>
      </c>
      <c r="F35" s="136">
        <v>10.01061708105453</v>
      </c>
      <c r="G35" s="136">
        <v>18.07863515069571</v>
      </c>
      <c r="H35" s="141">
        <v>62.8705869432046</v>
      </c>
      <c r="I35" s="133">
        <f t="shared" si="0"/>
        <v>-741.42136484930427</v>
      </c>
    </row>
    <row r="36" spans="3:13">
      <c r="D36" s="140">
        <v>2012</v>
      </c>
      <c r="E36" s="142">
        <v>758.5</v>
      </c>
      <c r="F36" s="136">
        <v>-0.13166556945358732</v>
      </c>
      <c r="G36" s="136">
        <v>17</v>
      </c>
      <c r="H36" s="141">
        <v>-5.9663527788722526</v>
      </c>
      <c r="I36" s="133">
        <f t="shared" si="0"/>
        <v>-741.5</v>
      </c>
    </row>
    <row r="37" spans="3:13">
      <c r="D37" s="140">
        <v>2013</v>
      </c>
      <c r="E37" s="142">
        <v>774.5</v>
      </c>
      <c r="F37" s="136">
        <v>2.1094264996704082</v>
      </c>
      <c r="G37" s="4">
        <v>25.3</v>
      </c>
      <c r="H37" s="141">
        <v>48.82352941176471</v>
      </c>
      <c r="I37" s="133">
        <f t="shared" si="0"/>
        <v>-749.2</v>
      </c>
    </row>
    <row r="38" spans="3:13" ht="18">
      <c r="D38" s="140" t="s">
        <v>225</v>
      </c>
      <c r="E38" s="142">
        <v>814.35900753775707</v>
      </c>
      <c r="F38" s="136">
        <v>5.1464180164954243</v>
      </c>
      <c r="G38" s="4">
        <v>21.911151963043199</v>
      </c>
      <c r="H38" s="141">
        <v>-13.394656272556526</v>
      </c>
      <c r="I38" s="133">
        <f t="shared" si="0"/>
        <v>-792.44785557471391</v>
      </c>
      <c r="K38" s="157"/>
    </row>
    <row r="39" spans="3:13">
      <c r="D39" s="143">
        <v>2015</v>
      </c>
      <c r="E39" s="144">
        <v>762.95501434259506</v>
      </c>
      <c r="F39" s="145">
        <v>-6.3122029374469317</v>
      </c>
      <c r="G39" s="146">
        <f>'[7]Table 3.1 Exports'!$L$43/1000</f>
        <v>16.946754010622485</v>
      </c>
      <c r="H39" s="147">
        <v>-22.65694638417002</v>
      </c>
      <c r="I39" s="145">
        <f t="shared" si="0"/>
        <v>-746.00826033197256</v>
      </c>
      <c r="K39" s="157"/>
    </row>
    <row r="40" spans="3:13">
      <c r="D40" s="140"/>
      <c r="E40" s="142"/>
      <c r="F40" s="136"/>
      <c r="G40" s="4"/>
      <c r="H40" s="4"/>
      <c r="I40" s="136"/>
    </row>
    <row r="41" spans="3:13">
      <c r="D41" s="148" t="s">
        <v>47</v>
      </c>
      <c r="F41" s="2"/>
      <c r="G41" s="2"/>
      <c r="H41" s="2"/>
    </row>
    <row r="42" spans="3:13" ht="39.75" customHeight="1">
      <c r="C42" s="149"/>
      <c r="D42" s="263" t="s">
        <v>208</v>
      </c>
      <c r="E42" s="264"/>
      <c r="F42" s="264"/>
      <c r="G42" s="264"/>
      <c r="H42" s="264"/>
      <c r="I42" s="264"/>
    </row>
    <row r="47" spans="3:13" ht="24.75" customHeight="1"/>
    <row r="48" spans="3:13">
      <c r="L48" s="150"/>
      <c r="M48" s="129"/>
    </row>
    <row r="49" spans="4:13">
      <c r="L49" s="151"/>
      <c r="M49" s="129"/>
    </row>
    <row r="50" spans="4:13">
      <c r="L50" s="150"/>
      <c r="M50" s="129"/>
    </row>
    <row r="51" spans="4:13">
      <c r="L51" s="150"/>
      <c r="M51" s="129"/>
    </row>
    <row r="52" spans="4:13">
      <c r="L52" s="150"/>
      <c r="M52" s="129"/>
    </row>
    <row r="53" spans="4:13">
      <c r="L53" s="150"/>
      <c r="M53" s="129"/>
    </row>
    <row r="54" spans="4:13">
      <c r="L54" s="151"/>
      <c r="M54" s="129"/>
    </row>
    <row r="55" spans="4:13">
      <c r="L55" s="150"/>
      <c r="M55" s="129"/>
    </row>
    <row r="56" spans="4:13">
      <c r="L56" s="150"/>
      <c r="M56" s="129"/>
    </row>
    <row r="57" spans="4:13">
      <c r="L57" s="151"/>
      <c r="M57" s="129"/>
    </row>
    <row r="58" spans="4:13">
      <c r="L58" s="151"/>
      <c r="M58" s="4"/>
    </row>
    <row r="59" spans="4:13">
      <c r="L59" s="151"/>
      <c r="M59" s="4"/>
    </row>
    <row r="60" spans="4:13">
      <c r="L60" s="150"/>
      <c r="M60" s="4"/>
    </row>
    <row r="61" spans="4:13">
      <c r="L61" s="150"/>
      <c r="M61" s="4"/>
    </row>
    <row r="62" spans="4:13">
      <c r="L62" s="152"/>
      <c r="M62" s="4"/>
    </row>
    <row r="63" spans="4:13">
      <c r="L63" s="153"/>
      <c r="M63" s="4"/>
    </row>
    <row r="64" spans="4:13">
      <c r="D64" s="154" t="s">
        <v>48</v>
      </c>
      <c r="L64" s="153"/>
      <c r="M64" s="4"/>
    </row>
    <row r="65" spans="3:13">
      <c r="L65" s="158" t="s">
        <v>107</v>
      </c>
      <c r="M65" s="155">
        <v>690.38790996000807</v>
      </c>
    </row>
    <row r="66" spans="3:13">
      <c r="L66" s="158" t="s">
        <v>108</v>
      </c>
      <c r="M66" s="155">
        <v>759.5</v>
      </c>
    </row>
    <row r="67" spans="3:13">
      <c r="C67" s="55"/>
      <c r="D67" s="55"/>
      <c r="E67" s="55"/>
      <c r="F67" s="55"/>
      <c r="G67" s="55"/>
      <c r="H67" s="55"/>
      <c r="I67" s="55"/>
      <c r="J67" s="55"/>
      <c r="L67" s="158" t="s">
        <v>109</v>
      </c>
      <c r="M67" s="155">
        <v>758.5</v>
      </c>
    </row>
    <row r="68" spans="3:13">
      <c r="L68" s="158">
        <v>2013</v>
      </c>
      <c r="M68" s="159">
        <v>774.5</v>
      </c>
    </row>
    <row r="69" spans="3:13">
      <c r="L69" s="158">
        <v>2014</v>
      </c>
      <c r="M69" s="155">
        <v>814.35900753775707</v>
      </c>
    </row>
    <row r="70" spans="3:13">
      <c r="L70" s="158">
        <v>2015</v>
      </c>
      <c r="M70" s="160">
        <v>762.95501434259506</v>
      </c>
    </row>
    <row r="74" spans="3:13" ht="9" customHeight="1"/>
  </sheetData>
  <mergeCells count="2">
    <mergeCell ref="D7:I7"/>
    <mergeCell ref="D42:I42"/>
  </mergeCells>
  <pageMargins left="0.7" right="0.7" top="0.75" bottom="0.75" header="0.3" footer="0.3"/>
  <pageSetup scale="67" orientation="portrait" r:id="rId1"/>
  <colBreaks count="1" manualBreakCount="1">
    <brk id="10" max="1048575" man="1"/>
  </colBreaks>
  <ignoredErrors>
    <ignoredError sqref="L65:L67 D17:D3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50"/>
  <sheetViews>
    <sheetView workbookViewId="0">
      <selection activeCell="B7" sqref="B7"/>
    </sheetView>
  </sheetViews>
  <sheetFormatPr defaultRowHeight="15"/>
  <cols>
    <col min="1" max="2" width="9.140625" style="1"/>
    <col min="3" max="3" width="46.28515625" style="1" customWidth="1"/>
    <col min="4" max="16384" width="9.140625" style="1"/>
  </cols>
  <sheetData>
    <row r="3" spans="2:8">
      <c r="D3" s="68" t="s">
        <v>222</v>
      </c>
    </row>
    <row r="7" spans="2:8" ht="15.75">
      <c r="B7" s="161">
        <v>11.04</v>
      </c>
      <c r="C7" s="265" t="s">
        <v>223</v>
      </c>
      <c r="D7" s="265"/>
      <c r="E7" s="265"/>
      <c r="F7" s="265"/>
      <c r="G7" s="265"/>
      <c r="H7" s="265"/>
    </row>
    <row r="8" spans="2:8">
      <c r="G8" s="18"/>
      <c r="H8" s="162" t="s">
        <v>59</v>
      </c>
    </row>
    <row r="9" spans="2:8">
      <c r="G9" s="18"/>
      <c r="H9" s="163" t="s">
        <v>96</v>
      </c>
    </row>
    <row r="10" spans="2:8">
      <c r="C10" s="164" t="s">
        <v>49</v>
      </c>
      <c r="D10" s="165">
        <v>2011</v>
      </c>
      <c r="E10" s="165" t="s">
        <v>139</v>
      </c>
      <c r="F10" s="165" t="s">
        <v>140</v>
      </c>
      <c r="G10" s="166" t="s">
        <v>224</v>
      </c>
      <c r="H10" s="166">
        <v>2015</v>
      </c>
    </row>
    <row r="11" spans="2:8">
      <c r="G11" s="18"/>
    </row>
    <row r="12" spans="2:8">
      <c r="C12" s="148" t="s">
        <v>50</v>
      </c>
      <c r="D12" s="167">
        <v>119031.33882999999</v>
      </c>
      <c r="E12" s="167">
        <v>127351.50902000003</v>
      </c>
      <c r="F12" s="167">
        <v>137948</v>
      </c>
      <c r="G12" s="168">
        <v>161998.01914000002</v>
      </c>
      <c r="H12" s="168">
        <f>'[7]Table 2.4 Imports by SITC Sect'!$L$12</f>
        <v>166312.80852000002</v>
      </c>
    </row>
    <row r="13" spans="2:8">
      <c r="B13" s="169"/>
      <c r="C13" s="169"/>
      <c r="D13" s="170">
        <f t="shared" ref="D13:E13" si="0">D12/D$42</f>
        <v>0.15672573138551793</v>
      </c>
      <c r="E13" s="170">
        <f t="shared" si="0"/>
        <v>0.16789486422172073</v>
      </c>
      <c r="F13" s="170">
        <v>0.17799999999999999</v>
      </c>
      <c r="G13" s="171">
        <v>0.19892703051177224</v>
      </c>
      <c r="H13" s="171">
        <f>H12/H$42</f>
        <v>0.2179847925614746</v>
      </c>
    </row>
    <row r="14" spans="2:8">
      <c r="D14" s="167"/>
      <c r="E14" s="167"/>
      <c r="F14" s="167"/>
      <c r="G14" s="172"/>
      <c r="H14" s="172"/>
    </row>
    <row r="15" spans="2:8">
      <c r="C15" s="148" t="s">
        <v>97</v>
      </c>
      <c r="D15" s="167">
        <v>27413.213578933151</v>
      </c>
      <c r="E15" s="167">
        <v>28989.777134611017</v>
      </c>
      <c r="F15" s="167">
        <v>29963</v>
      </c>
      <c r="G15" s="173">
        <v>31531.00425285142</v>
      </c>
      <c r="H15" s="173">
        <f>'[7]Table 2.4 Imports by SITC Sect'!$L$15</f>
        <v>30307.49965097896</v>
      </c>
    </row>
    <row r="16" spans="2:8">
      <c r="B16" s="169"/>
      <c r="C16" s="169"/>
      <c r="D16" s="170">
        <f t="shared" ref="D16:E16" si="1">D15/D$42</f>
        <v>3.6094325998649361E-2</v>
      </c>
      <c r="E16" s="170">
        <f t="shared" si="1"/>
        <v>3.8218900846075418E-2</v>
      </c>
      <c r="F16" s="170">
        <v>3.9E-2</v>
      </c>
      <c r="G16" s="174">
        <v>3.8718800874059836E-2</v>
      </c>
      <c r="H16" s="174">
        <f>H15/H$42</f>
        <v>3.9723783653627234E-2</v>
      </c>
    </row>
    <row r="17" spans="2:8">
      <c r="D17" s="167"/>
      <c r="E17" s="167"/>
      <c r="F17" s="167"/>
      <c r="G17" s="175"/>
      <c r="H17" s="175"/>
    </row>
    <row r="18" spans="2:8">
      <c r="C18" s="148" t="s">
        <v>98</v>
      </c>
      <c r="D18" s="167">
        <v>9333.4013700000014</v>
      </c>
      <c r="E18" s="167">
        <v>8876.3390899999995</v>
      </c>
      <c r="F18" s="167">
        <v>9857</v>
      </c>
      <c r="G18" s="168">
        <v>11217.358250000001</v>
      </c>
      <c r="H18" s="168">
        <f>'[7]Table 2.4 Imports by SITC Sect'!$L$18</f>
        <v>12454.049370000001</v>
      </c>
    </row>
    <row r="19" spans="2:8">
      <c r="B19" s="169"/>
      <c r="C19" s="169"/>
      <c r="D19" s="170">
        <f>D18/D$42</f>
        <v>1.2289067487655389E-2</v>
      </c>
      <c r="E19" s="170">
        <f>E18/E$42</f>
        <v>1.1702191499493404E-2</v>
      </c>
      <c r="F19" s="170">
        <v>1.2999999999999999E-2</v>
      </c>
      <c r="G19" s="174">
        <v>1.3774463284830693E-2</v>
      </c>
      <c r="H19" s="174">
        <f>H18/H$42</f>
        <v>1.6323417255883481E-2</v>
      </c>
    </row>
    <row r="20" spans="2:8">
      <c r="D20" s="167"/>
      <c r="E20" s="167"/>
      <c r="F20" s="167"/>
      <c r="G20" s="172"/>
      <c r="H20" s="172"/>
    </row>
    <row r="21" spans="2:8">
      <c r="C21" s="148" t="s">
        <v>138</v>
      </c>
      <c r="D21" s="167">
        <v>184352.47937961042</v>
      </c>
      <c r="E21" s="167">
        <v>155077.56271656725</v>
      </c>
      <c r="F21" s="167">
        <v>170934</v>
      </c>
      <c r="G21" s="173">
        <v>163851.68312810411</v>
      </c>
      <c r="H21" s="173">
        <f>'[7]Table 2.4 Imports by SITC Sect'!$L$21</f>
        <v>99681.128376161505</v>
      </c>
    </row>
    <row r="22" spans="2:8">
      <c r="B22" s="169"/>
      <c r="C22" s="169"/>
      <c r="D22" s="170">
        <f t="shared" ref="D22:E22" si="2">D21/D$42</f>
        <v>0.24273252277509527</v>
      </c>
      <c r="E22" s="170">
        <f t="shared" si="2"/>
        <v>0.20444772532726313</v>
      </c>
      <c r="F22" s="170">
        <v>0.22</v>
      </c>
      <c r="G22" s="174">
        <v>0.20120325508956466</v>
      </c>
      <c r="H22" s="174">
        <f>H21/H$42</f>
        <v>0.13065121252376818</v>
      </c>
    </row>
    <row r="23" spans="2:8">
      <c r="D23" s="167"/>
      <c r="E23" s="167"/>
      <c r="F23" s="167"/>
      <c r="G23" s="175"/>
      <c r="H23" s="175"/>
    </row>
    <row r="24" spans="2:8">
      <c r="C24" s="148" t="s">
        <v>99</v>
      </c>
      <c r="D24" s="167">
        <v>304.76862</v>
      </c>
      <c r="E24" s="167">
        <v>191.36194999999998</v>
      </c>
      <c r="F24" s="167">
        <v>248</v>
      </c>
      <c r="G24" s="172">
        <v>608.58149000000003</v>
      </c>
      <c r="H24" s="172">
        <f>'[7]Table 2.4 Imports by SITC Sect'!$L$24</f>
        <v>1545.4767200000001</v>
      </c>
    </row>
    <row r="25" spans="2:8">
      <c r="C25" s="1" t="s">
        <v>100</v>
      </c>
      <c r="D25" s="176">
        <f t="shared" ref="D25:E25" si="3">D24/D$42</f>
        <v>4.0128158972548283E-4</v>
      </c>
      <c r="E25" s="176">
        <f t="shared" si="3"/>
        <v>2.5228353287441631E-4</v>
      </c>
      <c r="F25" s="176">
        <v>2.9999999999999997E-4</v>
      </c>
      <c r="G25" s="174">
        <v>7.4731351205909445E-4</v>
      </c>
      <c r="H25" s="174">
        <f>H24/H$42</f>
        <v>2.0256432755585106E-3</v>
      </c>
    </row>
    <row r="26" spans="2:8">
      <c r="D26" s="167"/>
      <c r="E26" s="167"/>
      <c r="F26" s="167"/>
      <c r="G26" s="172"/>
      <c r="H26" s="172"/>
    </row>
    <row r="27" spans="2:8">
      <c r="C27" s="148" t="s">
        <v>51</v>
      </c>
      <c r="D27" s="167">
        <v>32259.859779999999</v>
      </c>
      <c r="E27" s="167">
        <v>36859.412660000002</v>
      </c>
      <c r="F27" s="167">
        <v>38393</v>
      </c>
      <c r="G27" s="173">
        <v>39797.235680000005</v>
      </c>
      <c r="H27" s="173">
        <f>'[7]Table 2.4 Imports by SITC Sect'!$L$27</f>
        <v>39282.800979999993</v>
      </c>
    </row>
    <row r="28" spans="2:8">
      <c r="B28" s="169"/>
      <c r="C28" s="169"/>
      <c r="D28" s="170">
        <f t="shared" ref="D28:E28" si="4">D27/D$42</f>
        <v>4.2475789721525672E-2</v>
      </c>
      <c r="E28" s="170">
        <f t="shared" si="4"/>
        <v>4.8593896778020861E-2</v>
      </c>
      <c r="F28" s="170">
        <v>0.05</v>
      </c>
      <c r="G28" s="174">
        <v>4.886939950517441E-2</v>
      </c>
      <c r="H28" s="174">
        <f>H27/H$42</f>
        <v>5.1487635252273643E-2</v>
      </c>
    </row>
    <row r="29" spans="2:8">
      <c r="C29" s="148" t="s">
        <v>101</v>
      </c>
      <c r="D29" s="167"/>
      <c r="E29" s="167"/>
      <c r="F29" s="167"/>
      <c r="G29" s="175"/>
      <c r="H29" s="175"/>
    </row>
    <row r="30" spans="2:8">
      <c r="C30" s="1" t="s">
        <v>102</v>
      </c>
      <c r="D30" s="167">
        <v>77382.430710000001</v>
      </c>
      <c r="E30" s="167">
        <v>92816.067030000006</v>
      </c>
      <c r="F30" s="167">
        <v>94523</v>
      </c>
      <c r="G30" s="168">
        <v>91728.464500000002</v>
      </c>
      <c r="H30" s="168">
        <f>'[7]Table 2.4 Imports by SITC Sect'!$L$30</f>
        <v>90668.964830000012</v>
      </c>
    </row>
    <row r="31" spans="2:8">
      <c r="C31" s="1" t="s">
        <v>103</v>
      </c>
      <c r="D31" s="170">
        <f t="shared" ref="D31:E31" si="5">D30/D$42</f>
        <v>0.10188760513510486</v>
      </c>
      <c r="E31" s="170">
        <f t="shared" si="5"/>
        <v>0.12236479246703454</v>
      </c>
      <c r="F31" s="170">
        <v>0.122</v>
      </c>
      <c r="G31" s="177">
        <v>0.11263885295177638</v>
      </c>
      <c r="H31" s="177">
        <f>H30/H$42</f>
        <v>0.11883904592865081</v>
      </c>
    </row>
    <row r="32" spans="2:8">
      <c r="D32" s="167"/>
      <c r="E32" s="167"/>
      <c r="F32" s="167"/>
      <c r="G32" s="172"/>
      <c r="H32" s="172"/>
    </row>
    <row r="33" spans="2:8">
      <c r="C33" s="148" t="s">
        <v>104</v>
      </c>
      <c r="D33" s="167">
        <v>108282.86706999999</v>
      </c>
      <c r="E33" s="167">
        <v>116105.28281999998</v>
      </c>
      <c r="F33" s="167">
        <v>117278</v>
      </c>
      <c r="G33" s="173">
        <v>126865.26672</v>
      </c>
      <c r="H33" s="173">
        <f>'[7]Table 2.4 Imports by SITC Sect'!$L$33</f>
        <v>147136.72433000003</v>
      </c>
    </row>
    <row r="34" spans="2:8">
      <c r="D34" s="170">
        <f t="shared" ref="D34:E34" si="6">D33/D$42</f>
        <v>0.14257347438815299</v>
      </c>
      <c r="E34" s="170">
        <f t="shared" si="6"/>
        <v>0.15306831339883856</v>
      </c>
      <c r="F34" s="170">
        <v>0.151</v>
      </c>
      <c r="G34" s="177">
        <v>0.15578542822726493</v>
      </c>
      <c r="H34" s="177">
        <f>H33/H$42</f>
        <v>0.19285086107720265</v>
      </c>
    </row>
    <row r="35" spans="2:8">
      <c r="D35" s="167"/>
      <c r="E35" s="167"/>
      <c r="F35" s="167"/>
      <c r="G35" s="175"/>
      <c r="H35" s="175"/>
    </row>
    <row r="36" spans="2:8">
      <c r="C36" s="148" t="s">
        <v>52</v>
      </c>
      <c r="D36" s="167">
        <v>131228.87471</v>
      </c>
      <c r="E36" s="167">
        <v>130961.59332000003</v>
      </c>
      <c r="F36" s="167">
        <v>120863</v>
      </c>
      <c r="G36" s="168">
        <v>131899.10038000002</v>
      </c>
      <c r="H36" s="168">
        <f>'[7]Table 2.4 Imports by SITC Sect'!$L$36</f>
        <v>114173.86784000001</v>
      </c>
    </row>
    <row r="37" spans="2:8">
      <c r="C37" s="1" t="s">
        <v>53</v>
      </c>
      <c r="D37" s="170">
        <f t="shared" ref="D37:E37" si="7">D36/D$42</f>
        <v>0.17278593662797373</v>
      </c>
      <c r="E37" s="170">
        <f t="shared" si="7"/>
        <v>0.1726542472713733</v>
      </c>
      <c r="F37" s="170">
        <v>0.156</v>
      </c>
      <c r="G37" s="177">
        <v>0.16196677283499511</v>
      </c>
      <c r="H37" s="177">
        <f>H36/H$42</f>
        <v>0.14964672365598758</v>
      </c>
    </row>
    <row r="38" spans="2:8">
      <c r="D38" s="167"/>
      <c r="E38" s="167"/>
      <c r="F38" s="167"/>
      <c r="G38" s="172"/>
      <c r="H38" s="172"/>
    </row>
    <row r="39" spans="2:8">
      <c r="C39" s="148" t="s">
        <v>105</v>
      </c>
      <c r="D39" s="167">
        <v>69898.935365090903</v>
      </c>
      <c r="E39" s="167">
        <v>61290.478460000013</v>
      </c>
      <c r="F39" s="167">
        <v>54448</v>
      </c>
      <c r="G39" s="173">
        <v>54862.293996801898</v>
      </c>
      <c r="H39" s="173">
        <f>'[7]Table 2.4 Imports by SITC Sect'!$L$39</f>
        <v>61392.693725454556</v>
      </c>
    </row>
    <row r="40" spans="2:8">
      <c r="C40" s="1" t="s">
        <v>54</v>
      </c>
      <c r="D40" s="170">
        <f t="shared" ref="D40:E40" si="8">D39/D$42</f>
        <v>9.203426489059946E-2</v>
      </c>
      <c r="E40" s="170">
        <f t="shared" si="8"/>
        <v>8.080278465730581E-2</v>
      </c>
      <c r="F40" s="170">
        <v>7.0000000000000007E-2</v>
      </c>
      <c r="G40" s="177">
        <v>6.7368683208502769E-2</v>
      </c>
      <c r="H40" s="177">
        <f>H39/H$42</f>
        <v>8.0466884815573389E-2</v>
      </c>
    </row>
    <row r="41" spans="2:8">
      <c r="G41" s="178"/>
    </row>
    <row r="42" spans="2:8">
      <c r="C42" s="179" t="s">
        <v>55</v>
      </c>
      <c r="D42" s="180">
        <f t="shared" ref="D42:H43" si="9">D12+D15+D18+D21+D24+D27+D30+D33+D36+D39</f>
        <v>759488.16941363434</v>
      </c>
      <c r="E42" s="180">
        <f t="shared" si="9"/>
        <v>758519.38420117821</v>
      </c>
      <c r="F42" s="180">
        <f t="shared" si="9"/>
        <v>774455</v>
      </c>
      <c r="G42" s="180">
        <f t="shared" si="9"/>
        <v>814359.0075377574</v>
      </c>
      <c r="H42" s="180">
        <f t="shared" si="9"/>
        <v>762956.01434259501</v>
      </c>
    </row>
    <row r="43" spans="2:8">
      <c r="D43" s="181">
        <f t="shared" si="9"/>
        <v>1.0000000000000002</v>
      </c>
      <c r="E43" s="181">
        <f t="shared" si="9"/>
        <v>1.0000000000000002</v>
      </c>
      <c r="F43" s="181">
        <f t="shared" si="9"/>
        <v>0.99930000000000008</v>
      </c>
      <c r="G43" s="181">
        <f t="shared" si="9"/>
        <v>1</v>
      </c>
      <c r="H43" s="181">
        <f t="shared" si="9"/>
        <v>1</v>
      </c>
    </row>
    <row r="44" spans="2:8">
      <c r="B44" s="2"/>
      <c r="C44" s="127"/>
      <c r="D44" s="127"/>
      <c r="E44" s="127"/>
      <c r="F44" s="127"/>
      <c r="G44" s="182"/>
      <c r="H44" s="182"/>
    </row>
    <row r="45" spans="2:8">
      <c r="B45" s="2"/>
      <c r="C45" s="2"/>
      <c r="D45" s="2"/>
      <c r="E45" s="2"/>
      <c r="G45" s="18"/>
    </row>
    <row r="46" spans="2:8">
      <c r="B46" s="6"/>
      <c r="C46" s="183" t="s">
        <v>47</v>
      </c>
      <c r="G46" s="18"/>
    </row>
    <row r="47" spans="2:8">
      <c r="B47" s="184"/>
      <c r="C47" s="185" t="s">
        <v>56</v>
      </c>
      <c r="G47" s="18"/>
    </row>
    <row r="48" spans="2:8">
      <c r="B48" s="6"/>
      <c r="C48" s="186" t="s">
        <v>57</v>
      </c>
      <c r="G48" s="18"/>
    </row>
    <row r="49" spans="2:7">
      <c r="B49" s="6"/>
      <c r="C49" s="6"/>
      <c r="G49" s="18"/>
    </row>
    <row r="50" spans="2:7">
      <c r="B50" s="6"/>
      <c r="C50" s="154" t="s">
        <v>58</v>
      </c>
      <c r="G50" s="18"/>
    </row>
  </sheetData>
  <mergeCells count="1">
    <mergeCell ref="C7:H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0"/>
  <sheetViews>
    <sheetView workbookViewId="0">
      <selection activeCell="D51" sqref="D51"/>
    </sheetView>
  </sheetViews>
  <sheetFormatPr defaultRowHeight="15"/>
  <cols>
    <col min="3" max="3" width="51.140625" customWidth="1"/>
    <col min="4" max="4" width="10.140625" customWidth="1"/>
    <col min="5" max="5" width="10.28515625" customWidth="1"/>
    <col min="6" max="6" width="11.140625" customWidth="1"/>
    <col min="7" max="8" width="10.7109375" customWidth="1"/>
  </cols>
  <sheetData>
    <row r="2" spans="2:8">
      <c r="E2" s="68" t="s">
        <v>222</v>
      </c>
    </row>
    <row r="7" spans="2:8" ht="15.75">
      <c r="B7" s="161">
        <v>11.05</v>
      </c>
      <c r="C7" s="266" t="s">
        <v>221</v>
      </c>
      <c r="D7" s="266"/>
      <c r="E7" s="266"/>
      <c r="F7" s="266"/>
      <c r="G7" s="266"/>
      <c r="H7" s="266"/>
    </row>
    <row r="8" spans="2:8">
      <c r="B8" s="5"/>
      <c r="C8" s="5"/>
      <c r="D8" s="5"/>
      <c r="E8" s="5"/>
      <c r="F8" s="5"/>
      <c r="G8" s="124"/>
      <c r="H8" s="124" t="s">
        <v>59</v>
      </c>
    </row>
    <row r="9" spans="2:8">
      <c r="B9" s="5"/>
      <c r="C9" s="187" t="s">
        <v>60</v>
      </c>
      <c r="D9" s="188">
        <v>2011</v>
      </c>
      <c r="E9" s="188" t="s">
        <v>139</v>
      </c>
      <c r="F9" s="188" t="s">
        <v>140</v>
      </c>
      <c r="G9" s="188">
        <v>2014</v>
      </c>
      <c r="H9" s="188">
        <v>2015</v>
      </c>
    </row>
    <row r="10" spans="2:8">
      <c r="B10" s="5"/>
      <c r="C10" s="186"/>
      <c r="D10" s="5"/>
      <c r="E10" s="5"/>
      <c r="F10" s="5"/>
      <c r="G10" s="5"/>
      <c r="H10" s="5"/>
    </row>
    <row r="11" spans="2:8" ht="12.75" customHeight="1">
      <c r="B11" s="189"/>
      <c r="C11" s="183" t="s">
        <v>106</v>
      </c>
      <c r="D11" s="190">
        <f t="shared" ref="D11:H11" si="0">D12+D16</f>
        <v>140132.82963108318</v>
      </c>
      <c r="E11" s="190">
        <f t="shared" si="0"/>
        <v>149966.195255161</v>
      </c>
      <c r="F11" s="190">
        <f t="shared" si="0"/>
        <v>161498.5</v>
      </c>
      <c r="G11" s="190">
        <f t="shared" si="0"/>
        <v>187025.7630339778</v>
      </c>
      <c r="H11" s="190">
        <f t="shared" si="0"/>
        <v>192785.17887424564</v>
      </c>
    </row>
    <row r="12" spans="2:8" ht="12.75" customHeight="1">
      <c r="B12" s="189"/>
      <c r="C12" s="186" t="s">
        <v>115</v>
      </c>
      <c r="D12" s="190">
        <f t="shared" ref="D12:H12" si="1">D13+D14</f>
        <v>13030.034520000001</v>
      </c>
      <c r="E12" s="190">
        <f t="shared" si="1"/>
        <v>15626.76376</v>
      </c>
      <c r="F12" s="190">
        <f t="shared" si="1"/>
        <v>16500</v>
      </c>
      <c r="G12" s="190">
        <f t="shared" si="1"/>
        <v>15865.162950000002</v>
      </c>
      <c r="H12" s="190">
        <f t="shared" si="1"/>
        <v>15510.52866</v>
      </c>
    </row>
    <row r="13" spans="2:8" ht="12.75" customHeight="1">
      <c r="B13" s="189"/>
      <c r="C13" s="186" t="s">
        <v>116</v>
      </c>
      <c r="D13" s="192">
        <v>173.49334000000002</v>
      </c>
      <c r="E13" s="192">
        <v>299.11947999999995</v>
      </c>
      <c r="F13" s="192">
        <v>248.5</v>
      </c>
      <c r="G13" s="192">
        <v>247.18648999999999</v>
      </c>
      <c r="H13" s="192">
        <v>278.00772000000001</v>
      </c>
    </row>
    <row r="14" spans="2:8" ht="12.75" customHeight="1">
      <c r="B14" s="189"/>
      <c r="C14" s="186" t="s">
        <v>117</v>
      </c>
      <c r="D14" s="192">
        <v>12856.54118</v>
      </c>
      <c r="E14" s="192">
        <v>15327.64428</v>
      </c>
      <c r="F14" s="192">
        <v>16251.5</v>
      </c>
      <c r="G14" s="192">
        <v>15617.976460000002</v>
      </c>
      <c r="H14" s="192">
        <v>15232.52094</v>
      </c>
    </row>
    <row r="15" spans="2:8" ht="12.75" customHeight="1">
      <c r="B15" s="189"/>
      <c r="C15" s="186"/>
      <c r="D15" s="194"/>
      <c r="E15" s="194"/>
      <c r="F15" s="194"/>
      <c r="G15" s="194"/>
      <c r="H15" s="194"/>
    </row>
    <row r="16" spans="2:8" ht="12.75" customHeight="1">
      <c r="B16" s="189"/>
      <c r="C16" s="186" t="s">
        <v>118</v>
      </c>
      <c r="D16" s="191">
        <f t="shared" ref="D16:H16" si="2">D17+D18</f>
        <v>127102.79511108316</v>
      </c>
      <c r="E16" s="191">
        <f t="shared" si="2"/>
        <v>134339.431495161</v>
      </c>
      <c r="F16" s="191">
        <f t="shared" si="2"/>
        <v>144998.5</v>
      </c>
      <c r="G16" s="191">
        <f t="shared" si="2"/>
        <v>171160.6000839778</v>
      </c>
      <c r="H16" s="191">
        <f t="shared" si="2"/>
        <v>177274.65021424563</v>
      </c>
    </row>
    <row r="17" spans="2:8" ht="12.75" customHeight="1">
      <c r="B17" s="189"/>
      <c r="C17" s="186" t="s">
        <v>119</v>
      </c>
      <c r="D17" s="192">
        <v>1.4182900000000001</v>
      </c>
      <c r="E17" s="192">
        <v>2.7297599999999997</v>
      </c>
      <c r="F17" s="192">
        <v>20.5</v>
      </c>
      <c r="G17" s="192">
        <v>166.17192999999997</v>
      </c>
      <c r="H17" s="192">
        <v>706.88839000000007</v>
      </c>
    </row>
    <row r="18" spans="2:8" ht="12.75" customHeight="1">
      <c r="B18" s="189"/>
      <c r="C18" s="186" t="s">
        <v>122</v>
      </c>
      <c r="D18" s="192">
        <v>127101.37682108316</v>
      </c>
      <c r="E18" s="192">
        <v>134336.70173516101</v>
      </c>
      <c r="F18" s="192">
        <v>144978</v>
      </c>
      <c r="G18" s="192">
        <v>170994.42815397779</v>
      </c>
      <c r="H18" s="192">
        <v>176567.76182424562</v>
      </c>
    </row>
    <row r="19" spans="2:8" ht="12.75" customHeight="1">
      <c r="B19" s="189"/>
      <c r="C19" s="186"/>
      <c r="D19" s="194"/>
      <c r="E19" s="194"/>
      <c r="F19" s="194"/>
      <c r="G19" s="194"/>
      <c r="H19" s="194"/>
    </row>
    <row r="20" spans="2:8" ht="12.75" customHeight="1">
      <c r="B20" s="189"/>
      <c r="C20" s="183" t="s">
        <v>61</v>
      </c>
      <c r="D20" s="191">
        <f t="shared" ref="D20:H20" si="3">D21+D22</f>
        <v>105536.55883999997</v>
      </c>
      <c r="E20" s="191">
        <f t="shared" si="3"/>
        <v>125025.42089999997</v>
      </c>
      <c r="F20" s="191">
        <f t="shared" si="3"/>
        <v>133265.79999999999</v>
      </c>
      <c r="G20" s="191">
        <v>134313.80086999998</v>
      </c>
      <c r="H20" s="191">
        <f t="shared" si="3"/>
        <v>134261.30904000002</v>
      </c>
    </row>
    <row r="21" spans="2:8" ht="12.75" customHeight="1">
      <c r="B21" s="189"/>
      <c r="C21" s="186" t="s">
        <v>120</v>
      </c>
      <c r="D21" s="192">
        <v>2258.2205900000004</v>
      </c>
      <c r="E21" s="192">
        <v>2366.6977300000003</v>
      </c>
      <c r="F21" s="192">
        <v>2111.8000000000002</v>
      </c>
      <c r="G21" s="192">
        <v>2324.6814299999996</v>
      </c>
      <c r="H21" s="192">
        <v>2154.9507599999997</v>
      </c>
    </row>
    <row r="22" spans="2:8" ht="12.75" customHeight="1">
      <c r="B22" s="189"/>
      <c r="C22" s="186" t="s">
        <v>121</v>
      </c>
      <c r="D22" s="192">
        <v>103278.33824999997</v>
      </c>
      <c r="E22" s="192">
        <v>122658.72316999997</v>
      </c>
      <c r="F22" s="192">
        <v>131154</v>
      </c>
      <c r="G22" s="192">
        <v>131989.11943999998</v>
      </c>
      <c r="H22" s="192">
        <v>132106.35828000001</v>
      </c>
    </row>
    <row r="23" spans="2:8" ht="12.75" customHeight="1">
      <c r="B23" s="189"/>
      <c r="C23" s="186"/>
      <c r="D23" s="5"/>
      <c r="E23" s="5"/>
      <c r="F23" s="195"/>
      <c r="G23" s="195"/>
      <c r="H23" s="195"/>
    </row>
    <row r="24" spans="2:8" ht="12.75" customHeight="1">
      <c r="B24" s="189"/>
      <c r="C24" s="183" t="s">
        <v>62</v>
      </c>
      <c r="D24" s="191">
        <f t="shared" ref="D24:H24" si="4">D25+D26</f>
        <v>184352.47937961045</v>
      </c>
      <c r="E24" s="191">
        <f t="shared" si="4"/>
        <v>155077.56271656725</v>
      </c>
      <c r="F24" s="191">
        <f t="shared" si="4"/>
        <v>170935.2</v>
      </c>
      <c r="G24" s="191">
        <v>163851.68312810408</v>
      </c>
      <c r="H24" s="191">
        <f t="shared" si="4"/>
        <v>99681.128376161505</v>
      </c>
    </row>
    <row r="25" spans="2:8" ht="12.75" customHeight="1">
      <c r="B25" s="189"/>
      <c r="C25" s="186" t="s">
        <v>123</v>
      </c>
      <c r="D25" s="194">
        <v>0</v>
      </c>
      <c r="E25" s="194">
        <v>0</v>
      </c>
      <c r="F25" s="194"/>
      <c r="G25" s="194">
        <v>0</v>
      </c>
      <c r="H25" s="194">
        <v>0</v>
      </c>
    </row>
    <row r="26" spans="2:8" ht="12.75" customHeight="1">
      <c r="B26" s="189"/>
      <c r="C26" s="186" t="s">
        <v>124</v>
      </c>
      <c r="D26" s="194">
        <f t="shared" ref="D26:E26" si="5">D27+D28</f>
        <v>184352.47937961045</v>
      </c>
      <c r="E26" s="194">
        <f t="shared" si="5"/>
        <v>155077.56271656725</v>
      </c>
      <c r="F26" s="194">
        <v>170935.2</v>
      </c>
      <c r="G26" s="194">
        <v>163851.68312810408</v>
      </c>
      <c r="H26" s="194">
        <v>99681.128376161505</v>
      </c>
    </row>
    <row r="27" spans="2:8" ht="12.75" customHeight="1">
      <c r="B27" s="189"/>
      <c r="C27" s="186" t="s">
        <v>125</v>
      </c>
      <c r="D27" s="192">
        <v>175980.89983597409</v>
      </c>
      <c r="E27" s="192">
        <v>146871.90428020363</v>
      </c>
      <c r="F27" s="192">
        <v>164187.9</v>
      </c>
      <c r="G27" s="192">
        <v>157698.17375446772</v>
      </c>
      <c r="H27" s="192">
        <v>94530.028321616046</v>
      </c>
    </row>
    <row r="28" spans="2:8" ht="12.75" customHeight="1">
      <c r="B28" s="189"/>
      <c r="C28" s="196" t="s">
        <v>126</v>
      </c>
      <c r="D28" s="194">
        <v>8371.5795436363624</v>
      </c>
      <c r="E28" s="194">
        <v>8205.6584363636357</v>
      </c>
      <c r="F28" s="194">
        <v>6747.3</v>
      </c>
      <c r="G28" s="194">
        <v>6153.5093736363642</v>
      </c>
      <c r="H28" s="194">
        <v>5151.1000545454544</v>
      </c>
    </row>
    <row r="29" spans="2:8" ht="12.75" customHeight="1">
      <c r="B29" s="189"/>
      <c r="C29" s="186"/>
      <c r="D29" s="5"/>
      <c r="E29" s="5"/>
      <c r="F29" s="195"/>
      <c r="G29" s="195"/>
      <c r="H29" s="195"/>
    </row>
    <row r="30" spans="2:8" ht="12.75" customHeight="1">
      <c r="B30" s="189"/>
      <c r="C30" s="193" t="s">
        <v>63</v>
      </c>
      <c r="D30" s="191">
        <f t="shared" ref="D30:H30" si="6">D31+D32</f>
        <v>61580.600570000002</v>
      </c>
      <c r="E30" s="191">
        <f t="shared" si="6"/>
        <v>68191.362820000009</v>
      </c>
      <c r="F30" s="191">
        <f t="shared" si="6"/>
        <v>74307.199999999997</v>
      </c>
      <c r="G30" s="191">
        <v>78481.624810000008</v>
      </c>
      <c r="H30" s="191">
        <f t="shared" si="6"/>
        <v>91917.181000000011</v>
      </c>
    </row>
    <row r="31" spans="2:8" ht="12.75" customHeight="1">
      <c r="B31" s="189"/>
      <c r="C31" s="186" t="s">
        <v>127</v>
      </c>
      <c r="D31" s="192">
        <v>59881.685310000001</v>
      </c>
      <c r="E31" s="192">
        <v>66656.940520000004</v>
      </c>
      <c r="F31" s="192">
        <v>73164.2</v>
      </c>
      <c r="G31" s="192">
        <v>77585.240430000005</v>
      </c>
      <c r="H31" s="192">
        <v>91149.940980000014</v>
      </c>
    </row>
    <row r="32" spans="2:8" ht="12.75" customHeight="1">
      <c r="B32" s="197"/>
      <c r="C32" s="186" t="s">
        <v>128</v>
      </c>
      <c r="D32" s="194">
        <v>1698.91526</v>
      </c>
      <c r="E32" s="194">
        <v>1534.4223</v>
      </c>
      <c r="F32" s="194">
        <v>1143</v>
      </c>
      <c r="G32" s="194">
        <v>896.38437999999985</v>
      </c>
      <c r="H32" s="194">
        <v>767.24001999999996</v>
      </c>
    </row>
    <row r="33" spans="2:8" ht="12.75" customHeight="1">
      <c r="B33" s="189"/>
      <c r="C33" s="186"/>
      <c r="D33" s="5"/>
      <c r="E33" s="5"/>
      <c r="F33" s="195"/>
      <c r="G33" s="195"/>
      <c r="H33" s="195"/>
    </row>
    <row r="34" spans="2:8" ht="12.75" customHeight="1">
      <c r="B34" s="189"/>
      <c r="C34" s="193" t="s">
        <v>64</v>
      </c>
      <c r="D34" s="191">
        <f t="shared" ref="D34:H34" si="7">D35+D36+D37+D38</f>
        <v>48410.091170000007</v>
      </c>
      <c r="E34" s="191">
        <f t="shared" si="7"/>
        <v>54321.422579999999</v>
      </c>
      <c r="F34" s="191">
        <f t="shared" si="7"/>
        <v>52476.799999999996</v>
      </c>
      <c r="G34" s="191">
        <v>61284.6515</v>
      </c>
      <c r="H34" s="191">
        <f t="shared" si="7"/>
        <v>61058.120559999996</v>
      </c>
    </row>
    <row r="35" spans="2:8" ht="12.75" customHeight="1">
      <c r="B35" s="189"/>
      <c r="C35" s="186" t="s">
        <v>129</v>
      </c>
      <c r="D35" s="192">
        <v>29044.068330000002</v>
      </c>
      <c r="E35" s="192">
        <v>33998.048989999996</v>
      </c>
      <c r="F35" s="192">
        <v>32040.6</v>
      </c>
      <c r="G35" s="192">
        <v>42744.936389999995</v>
      </c>
      <c r="H35" s="192">
        <v>42924.362439999997</v>
      </c>
    </row>
    <row r="36" spans="2:8" ht="12.75" customHeight="1">
      <c r="B36" s="189"/>
      <c r="C36" s="186" t="s">
        <v>130</v>
      </c>
      <c r="D36" s="192">
        <v>0</v>
      </c>
      <c r="E36" s="192">
        <v>0</v>
      </c>
      <c r="F36" s="192">
        <v>0</v>
      </c>
      <c r="G36" s="192">
        <v>0</v>
      </c>
      <c r="H36" s="192">
        <v>0</v>
      </c>
    </row>
    <row r="37" spans="2:8" ht="12.75" customHeight="1">
      <c r="B37" s="189"/>
      <c r="C37" s="186" t="s">
        <v>131</v>
      </c>
      <c r="D37" s="192">
        <v>9407.6888000000017</v>
      </c>
      <c r="E37" s="192">
        <v>9713.0150799999992</v>
      </c>
      <c r="F37" s="192">
        <v>9705.7999999999993</v>
      </c>
      <c r="G37" s="192">
        <v>7538.0075699999998</v>
      </c>
      <c r="H37" s="192">
        <v>6006.5325199999997</v>
      </c>
    </row>
    <row r="38" spans="2:8" ht="12.75" customHeight="1">
      <c r="B38" s="197"/>
      <c r="C38" s="186" t="s">
        <v>132</v>
      </c>
      <c r="D38" s="194">
        <v>9958.3340400000016</v>
      </c>
      <c r="E38" s="194">
        <v>10610.358510000002</v>
      </c>
      <c r="F38" s="194">
        <v>10730.4</v>
      </c>
      <c r="G38" s="194">
        <v>11001.707540000001</v>
      </c>
      <c r="H38" s="194">
        <v>12127.225600000002</v>
      </c>
    </row>
    <row r="39" spans="2:8" ht="12.75" customHeight="1">
      <c r="B39" s="189"/>
      <c r="C39" s="186"/>
      <c r="D39" s="5"/>
      <c r="E39" s="5"/>
      <c r="F39" s="195"/>
      <c r="G39" s="195"/>
      <c r="H39" s="195"/>
    </row>
    <row r="40" spans="2:8" ht="12.75" customHeight="1">
      <c r="B40" s="189"/>
      <c r="C40" s="183" t="s">
        <v>65</v>
      </c>
      <c r="D40" s="191">
        <f t="shared" ref="D40:H40" si="8">SUM(D41:D43)</f>
        <v>153002.66622785002</v>
      </c>
      <c r="E40" s="191">
        <f t="shared" si="8"/>
        <v>153404.12407763183</v>
      </c>
      <c r="F40" s="191">
        <f t="shared" si="8"/>
        <v>129240.6</v>
      </c>
      <c r="G40" s="191">
        <v>137643.4862906918</v>
      </c>
      <c r="H40" s="191">
        <f t="shared" si="8"/>
        <v>126769.35676127879</v>
      </c>
    </row>
    <row r="41" spans="2:8" ht="12.75" customHeight="1">
      <c r="B41" s="189"/>
      <c r="C41" s="186" t="s">
        <v>133</v>
      </c>
      <c r="D41" s="192">
        <v>41638</v>
      </c>
      <c r="E41" s="192">
        <v>49271.21320818182</v>
      </c>
      <c r="F41" s="192">
        <v>46206</v>
      </c>
      <c r="G41" s="192">
        <v>52839.908601818184</v>
      </c>
      <c r="H41" s="192">
        <v>59824.272234545453</v>
      </c>
    </row>
    <row r="42" spans="2:8" ht="12.75" customHeight="1">
      <c r="B42" s="189"/>
      <c r="C42" s="186" t="s">
        <v>134</v>
      </c>
      <c r="D42" s="192">
        <v>68436.19011000001</v>
      </c>
      <c r="E42" s="192">
        <v>54259.776740000023</v>
      </c>
      <c r="F42" s="192">
        <v>35423</v>
      </c>
      <c r="G42" s="192">
        <v>37462.635199999997</v>
      </c>
      <c r="H42" s="192">
        <v>19175.030060000001</v>
      </c>
    </row>
    <row r="43" spans="2:8" ht="12.75" customHeight="1">
      <c r="B43" s="189"/>
      <c r="C43" s="186" t="s">
        <v>135</v>
      </c>
      <c r="D43" s="194">
        <v>42928.476117850005</v>
      </c>
      <c r="E43" s="194">
        <v>49873.134129449994</v>
      </c>
      <c r="F43" s="194">
        <v>47611.6</v>
      </c>
      <c r="G43" s="194">
        <v>47340.94248887361</v>
      </c>
      <c r="H43" s="194">
        <v>47770.054466733331</v>
      </c>
    </row>
    <row r="44" spans="2:8" ht="12.75" customHeight="1">
      <c r="B44" s="189"/>
      <c r="C44" s="186"/>
      <c r="D44" s="5"/>
      <c r="E44" s="5"/>
      <c r="F44" s="195"/>
      <c r="G44" s="195"/>
      <c r="H44" s="195"/>
    </row>
    <row r="45" spans="2:8" ht="12.75" customHeight="1">
      <c r="B45" s="197"/>
      <c r="C45" s="183" t="s">
        <v>95</v>
      </c>
      <c r="D45" s="191">
        <v>66472.898008727265</v>
      </c>
      <c r="E45" s="191">
        <v>52533.295851818199</v>
      </c>
      <c r="F45" s="191">
        <v>52730.3</v>
      </c>
      <c r="G45" s="191">
        <v>51757.99790498372</v>
      </c>
      <c r="H45" s="191">
        <v>56482.739730909103</v>
      </c>
    </row>
    <row r="46" spans="2:8" ht="12.75" customHeight="1">
      <c r="B46" s="189"/>
      <c r="C46" s="186"/>
      <c r="D46" s="5"/>
      <c r="E46" s="5"/>
      <c r="F46" s="195"/>
      <c r="G46" s="195"/>
      <c r="H46" s="195"/>
    </row>
    <row r="47" spans="2:8" ht="12.75" customHeight="1">
      <c r="B47" s="189"/>
      <c r="C47" s="198" t="s">
        <v>66</v>
      </c>
      <c r="D47" s="199">
        <f t="shared" ref="D47:H47" si="9">D11+D20+D24+D30+D34+D40+D45</f>
        <v>759488.12382727081</v>
      </c>
      <c r="E47" s="199">
        <f t="shared" si="9"/>
        <v>758519.38420117821</v>
      </c>
      <c r="F47" s="199">
        <f t="shared" si="9"/>
        <v>774454.4</v>
      </c>
      <c r="G47" s="199">
        <f t="shared" si="9"/>
        <v>814359.0075377574</v>
      </c>
      <c r="H47" s="199">
        <f t="shared" si="9"/>
        <v>762955.01434259512</v>
      </c>
    </row>
    <row r="48" spans="2:8" ht="15" customHeight="1">
      <c r="B48" s="5"/>
      <c r="C48" s="185"/>
      <c r="D48" s="185"/>
      <c r="E48" s="185"/>
      <c r="F48" s="5"/>
      <c r="G48" s="5"/>
      <c r="H48" s="5"/>
    </row>
    <row r="49" spans="2:8" ht="15" customHeight="1">
      <c r="B49" s="5"/>
      <c r="C49" s="154" t="s">
        <v>67</v>
      </c>
      <c r="D49" s="200"/>
      <c r="E49" s="200"/>
      <c r="F49" s="5"/>
      <c r="G49" s="5"/>
      <c r="H49" s="5"/>
    </row>
    <row r="50" spans="2:8" ht="15" customHeight="1"/>
  </sheetData>
  <mergeCells count="1">
    <mergeCell ref="C7:H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VE31"/>
  <sheetViews>
    <sheetView workbookViewId="0">
      <selection activeCell="D40" sqref="D40"/>
    </sheetView>
  </sheetViews>
  <sheetFormatPr defaultRowHeight="15"/>
  <cols>
    <col min="1" max="1" width="9.140625" style="201"/>
    <col min="2" max="2" width="37.28515625" style="201" customWidth="1"/>
    <col min="3" max="8" width="13.7109375" style="201" customWidth="1"/>
    <col min="9" max="9" width="6.140625" style="201" customWidth="1"/>
    <col min="10" max="248" width="9.140625" style="201"/>
    <col min="249" max="249" width="43.42578125" style="201" customWidth="1"/>
    <col min="250" max="253" width="9.140625" style="201" hidden="1" customWidth="1"/>
    <col min="254" max="257" width="11.5703125" style="201" customWidth="1"/>
    <col min="258" max="258" width="11.85546875" style="201" bestFit="1" customWidth="1"/>
    <col min="259" max="259" width="11.5703125" style="201" bestFit="1" customWidth="1"/>
    <col min="260" max="504" width="9.140625" style="201"/>
    <col min="505" max="505" width="43.42578125" style="201" customWidth="1"/>
    <col min="506" max="509" width="9.140625" style="201" hidden="1" customWidth="1"/>
    <col min="510" max="513" width="11.5703125" style="201" customWidth="1"/>
    <col min="514" max="514" width="11.85546875" style="201" bestFit="1" customWidth="1"/>
    <col min="515" max="515" width="11.5703125" style="201" bestFit="1" customWidth="1"/>
    <col min="516" max="760" width="9.140625" style="201"/>
    <col min="761" max="761" width="43.42578125" style="201" customWidth="1"/>
    <col min="762" max="765" width="9.140625" style="201" hidden="1" customWidth="1"/>
    <col min="766" max="769" width="11.5703125" style="201" customWidth="1"/>
    <col min="770" max="770" width="11.85546875" style="201" bestFit="1" customWidth="1"/>
    <col min="771" max="771" width="11.5703125" style="201" bestFit="1" customWidth="1"/>
    <col min="772" max="1016" width="9.140625" style="201"/>
    <col min="1017" max="1017" width="43.42578125" style="201" customWidth="1"/>
    <col min="1018" max="1021" width="9.140625" style="201" hidden="1" customWidth="1"/>
    <col min="1022" max="1025" width="11.5703125" style="201" customWidth="1"/>
    <col min="1026" max="1026" width="11.85546875" style="201" bestFit="1" customWidth="1"/>
    <col min="1027" max="1027" width="11.5703125" style="201" bestFit="1" customWidth="1"/>
    <col min="1028" max="1272" width="9.140625" style="201"/>
    <col min="1273" max="1273" width="43.42578125" style="201" customWidth="1"/>
    <col min="1274" max="1277" width="9.140625" style="201" hidden="1" customWidth="1"/>
    <col min="1278" max="1281" width="11.5703125" style="201" customWidth="1"/>
    <col min="1282" max="1282" width="11.85546875" style="201" bestFit="1" customWidth="1"/>
    <col min="1283" max="1283" width="11.5703125" style="201" bestFit="1" customWidth="1"/>
    <col min="1284" max="1528" width="9.140625" style="201"/>
    <col min="1529" max="1529" width="43.42578125" style="201" customWidth="1"/>
    <col min="1530" max="1533" width="9.140625" style="201" hidden="1" customWidth="1"/>
    <col min="1534" max="1537" width="11.5703125" style="201" customWidth="1"/>
    <col min="1538" max="1538" width="11.85546875" style="201" bestFit="1" customWidth="1"/>
    <col min="1539" max="1539" width="11.5703125" style="201" bestFit="1" customWidth="1"/>
    <col min="1540" max="1784" width="9.140625" style="201"/>
    <col min="1785" max="1785" width="43.42578125" style="201" customWidth="1"/>
    <col min="1786" max="1789" width="9.140625" style="201" hidden="1" customWidth="1"/>
    <col min="1790" max="1793" width="11.5703125" style="201" customWidth="1"/>
    <col min="1794" max="1794" width="11.85546875" style="201" bestFit="1" customWidth="1"/>
    <col min="1795" max="1795" width="11.5703125" style="201" bestFit="1" customWidth="1"/>
    <col min="1796" max="2040" width="9.140625" style="201"/>
    <col min="2041" max="2041" width="43.42578125" style="201" customWidth="1"/>
    <col min="2042" max="2045" width="9.140625" style="201" hidden="1" customWidth="1"/>
    <col min="2046" max="2049" width="11.5703125" style="201" customWidth="1"/>
    <col min="2050" max="2050" width="11.85546875" style="201" bestFit="1" customWidth="1"/>
    <col min="2051" max="2051" width="11.5703125" style="201" bestFit="1" customWidth="1"/>
    <col min="2052" max="2296" width="9.140625" style="201"/>
    <col min="2297" max="2297" width="43.42578125" style="201" customWidth="1"/>
    <col min="2298" max="2301" width="9.140625" style="201" hidden="1" customWidth="1"/>
    <col min="2302" max="2305" width="11.5703125" style="201" customWidth="1"/>
    <col min="2306" max="2306" width="11.85546875" style="201" bestFit="1" customWidth="1"/>
    <col min="2307" max="2307" width="11.5703125" style="201" bestFit="1" customWidth="1"/>
    <col min="2308" max="2552" width="9.140625" style="201"/>
    <col min="2553" max="2553" width="43.42578125" style="201" customWidth="1"/>
    <col min="2554" max="2557" width="9.140625" style="201" hidden="1" customWidth="1"/>
    <col min="2558" max="2561" width="11.5703125" style="201" customWidth="1"/>
    <col min="2562" max="2562" width="11.85546875" style="201" bestFit="1" customWidth="1"/>
    <col min="2563" max="2563" width="11.5703125" style="201" bestFit="1" customWidth="1"/>
    <col min="2564" max="2808" width="9.140625" style="201"/>
    <col min="2809" max="2809" width="43.42578125" style="201" customWidth="1"/>
    <col min="2810" max="2813" width="9.140625" style="201" hidden="1" customWidth="1"/>
    <col min="2814" max="2817" width="11.5703125" style="201" customWidth="1"/>
    <col min="2818" max="2818" width="11.85546875" style="201" bestFit="1" customWidth="1"/>
    <col min="2819" max="2819" width="11.5703125" style="201" bestFit="1" customWidth="1"/>
    <col min="2820" max="3064" width="9.140625" style="201"/>
    <col min="3065" max="3065" width="43.42578125" style="201" customWidth="1"/>
    <col min="3066" max="3069" width="9.140625" style="201" hidden="1" customWidth="1"/>
    <col min="3070" max="3073" width="11.5703125" style="201" customWidth="1"/>
    <col min="3074" max="3074" width="11.85546875" style="201" bestFit="1" customWidth="1"/>
    <col min="3075" max="3075" width="11.5703125" style="201" bestFit="1" customWidth="1"/>
    <col min="3076" max="3320" width="9.140625" style="201"/>
    <col min="3321" max="3321" width="43.42578125" style="201" customWidth="1"/>
    <col min="3322" max="3325" width="9.140625" style="201" hidden="1" customWidth="1"/>
    <col min="3326" max="3329" width="11.5703125" style="201" customWidth="1"/>
    <col min="3330" max="3330" width="11.85546875" style="201" bestFit="1" customWidth="1"/>
    <col min="3331" max="3331" width="11.5703125" style="201" bestFit="1" customWidth="1"/>
    <col min="3332" max="3576" width="9.140625" style="201"/>
    <col min="3577" max="3577" width="43.42578125" style="201" customWidth="1"/>
    <col min="3578" max="3581" width="9.140625" style="201" hidden="1" customWidth="1"/>
    <col min="3582" max="3585" width="11.5703125" style="201" customWidth="1"/>
    <col min="3586" max="3586" width="11.85546875" style="201" bestFit="1" customWidth="1"/>
    <col min="3587" max="3587" width="11.5703125" style="201" bestFit="1" customWidth="1"/>
    <col min="3588" max="3832" width="9.140625" style="201"/>
    <col min="3833" max="3833" width="43.42578125" style="201" customWidth="1"/>
    <col min="3834" max="3837" width="9.140625" style="201" hidden="1" customWidth="1"/>
    <col min="3838" max="3841" width="11.5703125" style="201" customWidth="1"/>
    <col min="3842" max="3842" width="11.85546875" style="201" bestFit="1" customWidth="1"/>
    <col min="3843" max="3843" width="11.5703125" style="201" bestFit="1" customWidth="1"/>
    <col min="3844" max="4088" width="9.140625" style="201"/>
    <col min="4089" max="4089" width="43.42578125" style="201" customWidth="1"/>
    <col min="4090" max="4093" width="9.140625" style="201" hidden="1" customWidth="1"/>
    <col min="4094" max="4097" width="11.5703125" style="201" customWidth="1"/>
    <col min="4098" max="4098" width="11.85546875" style="201" bestFit="1" customWidth="1"/>
    <col min="4099" max="4099" width="11.5703125" style="201" bestFit="1" customWidth="1"/>
    <col min="4100" max="4344" width="9.140625" style="201"/>
    <col min="4345" max="4345" width="43.42578125" style="201" customWidth="1"/>
    <col min="4346" max="4349" width="9.140625" style="201" hidden="1" customWidth="1"/>
    <col min="4350" max="4353" width="11.5703125" style="201" customWidth="1"/>
    <col min="4354" max="4354" width="11.85546875" style="201" bestFit="1" customWidth="1"/>
    <col min="4355" max="4355" width="11.5703125" style="201" bestFit="1" customWidth="1"/>
    <col min="4356" max="4600" width="9.140625" style="201"/>
    <col min="4601" max="4601" width="43.42578125" style="201" customWidth="1"/>
    <col min="4602" max="4605" width="9.140625" style="201" hidden="1" customWidth="1"/>
    <col min="4606" max="4609" width="11.5703125" style="201" customWidth="1"/>
    <col min="4610" max="4610" width="11.85546875" style="201" bestFit="1" customWidth="1"/>
    <col min="4611" max="4611" width="11.5703125" style="201" bestFit="1" customWidth="1"/>
    <col min="4612" max="4856" width="9.140625" style="201"/>
    <col min="4857" max="4857" width="43.42578125" style="201" customWidth="1"/>
    <col min="4858" max="4861" width="9.140625" style="201" hidden="1" customWidth="1"/>
    <col min="4862" max="4865" width="11.5703125" style="201" customWidth="1"/>
    <col min="4866" max="4866" width="11.85546875" style="201" bestFit="1" customWidth="1"/>
    <col min="4867" max="4867" width="11.5703125" style="201" bestFit="1" customWidth="1"/>
    <col min="4868" max="5112" width="9.140625" style="201"/>
    <col min="5113" max="5113" width="43.42578125" style="201" customWidth="1"/>
    <col min="5114" max="5117" width="9.140625" style="201" hidden="1" customWidth="1"/>
    <col min="5118" max="5121" width="11.5703125" style="201" customWidth="1"/>
    <col min="5122" max="5122" width="11.85546875" style="201" bestFit="1" customWidth="1"/>
    <col min="5123" max="5123" width="11.5703125" style="201" bestFit="1" customWidth="1"/>
    <col min="5124" max="5368" width="9.140625" style="201"/>
    <col min="5369" max="5369" width="43.42578125" style="201" customWidth="1"/>
    <col min="5370" max="5373" width="9.140625" style="201" hidden="1" customWidth="1"/>
    <col min="5374" max="5377" width="11.5703125" style="201" customWidth="1"/>
    <col min="5378" max="5378" width="11.85546875" style="201" bestFit="1" customWidth="1"/>
    <col min="5379" max="5379" width="11.5703125" style="201" bestFit="1" customWidth="1"/>
    <col min="5380" max="5624" width="9.140625" style="201"/>
    <col min="5625" max="5625" width="43.42578125" style="201" customWidth="1"/>
    <col min="5626" max="5629" width="9.140625" style="201" hidden="1" customWidth="1"/>
    <col min="5630" max="5633" width="11.5703125" style="201" customWidth="1"/>
    <col min="5634" max="5634" width="11.85546875" style="201" bestFit="1" customWidth="1"/>
    <col min="5635" max="5635" width="11.5703125" style="201" bestFit="1" customWidth="1"/>
    <col min="5636" max="5880" width="9.140625" style="201"/>
    <col min="5881" max="5881" width="43.42578125" style="201" customWidth="1"/>
    <col min="5882" max="5885" width="9.140625" style="201" hidden="1" customWidth="1"/>
    <col min="5886" max="5889" width="11.5703125" style="201" customWidth="1"/>
    <col min="5890" max="5890" width="11.85546875" style="201" bestFit="1" customWidth="1"/>
    <col min="5891" max="5891" width="11.5703125" style="201" bestFit="1" customWidth="1"/>
    <col min="5892" max="6136" width="9.140625" style="201"/>
    <col min="6137" max="6137" width="43.42578125" style="201" customWidth="1"/>
    <col min="6138" max="6141" width="9.140625" style="201" hidden="1" customWidth="1"/>
    <col min="6142" max="6145" width="11.5703125" style="201" customWidth="1"/>
    <col min="6146" max="6146" width="11.85546875" style="201" bestFit="1" customWidth="1"/>
    <col min="6147" max="6147" width="11.5703125" style="201" bestFit="1" customWidth="1"/>
    <col min="6148" max="6392" width="9.140625" style="201"/>
    <col min="6393" max="6393" width="43.42578125" style="201" customWidth="1"/>
    <col min="6394" max="6397" width="9.140625" style="201" hidden="1" customWidth="1"/>
    <col min="6398" max="6401" width="11.5703125" style="201" customWidth="1"/>
    <col min="6402" max="6402" width="11.85546875" style="201" bestFit="1" customWidth="1"/>
    <col min="6403" max="6403" width="11.5703125" style="201" bestFit="1" customWidth="1"/>
    <col min="6404" max="6648" width="9.140625" style="201"/>
    <col min="6649" max="6649" width="43.42578125" style="201" customWidth="1"/>
    <col min="6650" max="6653" width="9.140625" style="201" hidden="1" customWidth="1"/>
    <col min="6654" max="6657" width="11.5703125" style="201" customWidth="1"/>
    <col min="6658" max="6658" width="11.85546875" style="201" bestFit="1" customWidth="1"/>
    <col min="6659" max="6659" width="11.5703125" style="201" bestFit="1" customWidth="1"/>
    <col min="6660" max="6904" width="9.140625" style="201"/>
    <col min="6905" max="6905" width="43.42578125" style="201" customWidth="1"/>
    <col min="6906" max="6909" width="9.140625" style="201" hidden="1" customWidth="1"/>
    <col min="6910" max="6913" width="11.5703125" style="201" customWidth="1"/>
    <col min="6914" max="6914" width="11.85546875" style="201" bestFit="1" customWidth="1"/>
    <col min="6915" max="6915" width="11.5703125" style="201" bestFit="1" customWidth="1"/>
    <col min="6916" max="7160" width="9.140625" style="201"/>
    <col min="7161" max="7161" width="43.42578125" style="201" customWidth="1"/>
    <col min="7162" max="7165" width="9.140625" style="201" hidden="1" customWidth="1"/>
    <col min="7166" max="7169" width="11.5703125" style="201" customWidth="1"/>
    <col min="7170" max="7170" width="11.85546875" style="201" bestFit="1" customWidth="1"/>
    <col min="7171" max="7171" width="11.5703125" style="201" bestFit="1" customWidth="1"/>
    <col min="7172" max="7416" width="9.140625" style="201"/>
    <col min="7417" max="7417" width="43.42578125" style="201" customWidth="1"/>
    <col min="7418" max="7421" width="9.140625" style="201" hidden="1" customWidth="1"/>
    <col min="7422" max="7425" width="11.5703125" style="201" customWidth="1"/>
    <col min="7426" max="7426" width="11.85546875" style="201" bestFit="1" customWidth="1"/>
    <col min="7427" max="7427" width="11.5703125" style="201" bestFit="1" customWidth="1"/>
    <col min="7428" max="7672" width="9.140625" style="201"/>
    <col min="7673" max="7673" width="43.42578125" style="201" customWidth="1"/>
    <col min="7674" max="7677" width="9.140625" style="201" hidden="1" customWidth="1"/>
    <col min="7678" max="7681" width="11.5703125" style="201" customWidth="1"/>
    <col min="7682" max="7682" width="11.85546875" style="201" bestFit="1" customWidth="1"/>
    <col min="7683" max="7683" width="11.5703125" style="201" bestFit="1" customWidth="1"/>
    <col min="7684" max="7928" width="9.140625" style="201"/>
    <col min="7929" max="7929" width="43.42578125" style="201" customWidth="1"/>
    <col min="7930" max="7933" width="9.140625" style="201" hidden="1" customWidth="1"/>
    <col min="7934" max="7937" width="11.5703125" style="201" customWidth="1"/>
    <col min="7938" max="7938" width="11.85546875" style="201" bestFit="1" customWidth="1"/>
    <col min="7939" max="7939" width="11.5703125" style="201" bestFit="1" customWidth="1"/>
    <col min="7940" max="8184" width="9.140625" style="201"/>
    <col min="8185" max="8185" width="43.42578125" style="201" customWidth="1"/>
    <col min="8186" max="8189" width="9.140625" style="201" hidden="1" customWidth="1"/>
    <col min="8190" max="8193" width="11.5703125" style="201" customWidth="1"/>
    <col min="8194" max="8194" width="11.85546875" style="201" bestFit="1" customWidth="1"/>
    <col min="8195" max="8195" width="11.5703125" style="201" bestFit="1" customWidth="1"/>
    <col min="8196" max="8440" width="9.140625" style="201"/>
    <col min="8441" max="8441" width="43.42578125" style="201" customWidth="1"/>
    <col min="8442" max="8445" width="9.140625" style="201" hidden="1" customWidth="1"/>
    <col min="8446" max="8449" width="11.5703125" style="201" customWidth="1"/>
    <col min="8450" max="8450" width="11.85546875" style="201" bestFit="1" customWidth="1"/>
    <col min="8451" max="8451" width="11.5703125" style="201" bestFit="1" customWidth="1"/>
    <col min="8452" max="8696" width="9.140625" style="201"/>
    <col min="8697" max="8697" width="43.42578125" style="201" customWidth="1"/>
    <col min="8698" max="8701" width="9.140625" style="201" hidden="1" customWidth="1"/>
    <col min="8702" max="8705" width="11.5703125" style="201" customWidth="1"/>
    <col min="8706" max="8706" width="11.85546875" style="201" bestFit="1" customWidth="1"/>
    <col min="8707" max="8707" width="11.5703125" style="201" bestFit="1" customWidth="1"/>
    <col min="8708" max="8952" width="9.140625" style="201"/>
    <col min="8953" max="8953" width="43.42578125" style="201" customWidth="1"/>
    <col min="8954" max="8957" width="9.140625" style="201" hidden="1" customWidth="1"/>
    <col min="8958" max="8961" width="11.5703125" style="201" customWidth="1"/>
    <col min="8962" max="8962" width="11.85546875" style="201" bestFit="1" customWidth="1"/>
    <col min="8963" max="8963" width="11.5703125" style="201" bestFit="1" customWidth="1"/>
    <col min="8964" max="9208" width="9.140625" style="201"/>
    <col min="9209" max="9209" width="43.42578125" style="201" customWidth="1"/>
    <col min="9210" max="9213" width="9.140625" style="201" hidden="1" customWidth="1"/>
    <col min="9214" max="9217" width="11.5703125" style="201" customWidth="1"/>
    <col min="9218" max="9218" width="11.85546875" style="201" bestFit="1" customWidth="1"/>
    <col min="9219" max="9219" width="11.5703125" style="201" bestFit="1" customWidth="1"/>
    <col min="9220" max="9464" width="9.140625" style="201"/>
    <col min="9465" max="9465" width="43.42578125" style="201" customWidth="1"/>
    <col min="9466" max="9469" width="9.140625" style="201" hidden="1" customWidth="1"/>
    <col min="9470" max="9473" width="11.5703125" style="201" customWidth="1"/>
    <col min="9474" max="9474" width="11.85546875" style="201" bestFit="1" customWidth="1"/>
    <col min="9475" max="9475" width="11.5703125" style="201" bestFit="1" customWidth="1"/>
    <col min="9476" max="9720" width="9.140625" style="201"/>
    <col min="9721" max="9721" width="43.42578125" style="201" customWidth="1"/>
    <col min="9722" max="9725" width="9.140625" style="201" hidden="1" customWidth="1"/>
    <col min="9726" max="9729" width="11.5703125" style="201" customWidth="1"/>
    <col min="9730" max="9730" width="11.85546875" style="201" bestFit="1" customWidth="1"/>
    <col min="9731" max="9731" width="11.5703125" style="201" bestFit="1" customWidth="1"/>
    <col min="9732" max="9976" width="9.140625" style="201"/>
    <col min="9977" max="9977" width="43.42578125" style="201" customWidth="1"/>
    <col min="9978" max="9981" width="9.140625" style="201" hidden="1" customWidth="1"/>
    <col min="9982" max="9985" width="11.5703125" style="201" customWidth="1"/>
    <col min="9986" max="9986" width="11.85546875" style="201" bestFit="1" customWidth="1"/>
    <col min="9987" max="9987" width="11.5703125" style="201" bestFit="1" customWidth="1"/>
    <col min="9988" max="10232" width="9.140625" style="201"/>
    <col min="10233" max="10233" width="43.42578125" style="201" customWidth="1"/>
    <col min="10234" max="10237" width="9.140625" style="201" hidden="1" customWidth="1"/>
    <col min="10238" max="10241" width="11.5703125" style="201" customWidth="1"/>
    <col min="10242" max="10242" width="11.85546875" style="201" bestFit="1" customWidth="1"/>
    <col min="10243" max="10243" width="11.5703125" style="201" bestFit="1" customWidth="1"/>
    <col min="10244" max="10488" width="9.140625" style="201"/>
    <col min="10489" max="10489" width="43.42578125" style="201" customWidth="1"/>
    <col min="10490" max="10493" width="9.140625" style="201" hidden="1" customWidth="1"/>
    <col min="10494" max="10497" width="11.5703125" style="201" customWidth="1"/>
    <col min="10498" max="10498" width="11.85546875" style="201" bestFit="1" customWidth="1"/>
    <col min="10499" max="10499" width="11.5703125" style="201" bestFit="1" customWidth="1"/>
    <col min="10500" max="10744" width="9.140625" style="201"/>
    <col min="10745" max="10745" width="43.42578125" style="201" customWidth="1"/>
    <col min="10746" max="10749" width="9.140625" style="201" hidden="1" customWidth="1"/>
    <col min="10750" max="10753" width="11.5703125" style="201" customWidth="1"/>
    <col min="10754" max="10754" width="11.85546875" style="201" bestFit="1" customWidth="1"/>
    <col min="10755" max="10755" width="11.5703125" style="201" bestFit="1" customWidth="1"/>
    <col min="10756" max="11000" width="9.140625" style="201"/>
    <col min="11001" max="11001" width="43.42578125" style="201" customWidth="1"/>
    <col min="11002" max="11005" width="9.140625" style="201" hidden="1" customWidth="1"/>
    <col min="11006" max="11009" width="11.5703125" style="201" customWidth="1"/>
    <col min="11010" max="11010" width="11.85546875" style="201" bestFit="1" customWidth="1"/>
    <col min="11011" max="11011" width="11.5703125" style="201" bestFit="1" customWidth="1"/>
    <col min="11012" max="11256" width="9.140625" style="201"/>
    <col min="11257" max="11257" width="43.42578125" style="201" customWidth="1"/>
    <col min="11258" max="11261" width="9.140625" style="201" hidden="1" customWidth="1"/>
    <col min="11262" max="11265" width="11.5703125" style="201" customWidth="1"/>
    <col min="11266" max="11266" width="11.85546875" style="201" bestFit="1" customWidth="1"/>
    <col min="11267" max="11267" width="11.5703125" style="201" bestFit="1" customWidth="1"/>
    <col min="11268" max="11512" width="9.140625" style="201"/>
    <col min="11513" max="11513" width="43.42578125" style="201" customWidth="1"/>
    <col min="11514" max="11517" width="9.140625" style="201" hidden="1" customWidth="1"/>
    <col min="11518" max="11521" width="11.5703125" style="201" customWidth="1"/>
    <col min="11522" max="11522" width="11.85546875" style="201" bestFit="1" customWidth="1"/>
    <col min="11523" max="11523" width="11.5703125" style="201" bestFit="1" customWidth="1"/>
    <col min="11524" max="11768" width="9.140625" style="201"/>
    <col min="11769" max="11769" width="43.42578125" style="201" customWidth="1"/>
    <col min="11770" max="11773" width="9.140625" style="201" hidden="1" customWidth="1"/>
    <col min="11774" max="11777" width="11.5703125" style="201" customWidth="1"/>
    <col min="11778" max="11778" width="11.85546875" style="201" bestFit="1" customWidth="1"/>
    <col min="11779" max="11779" width="11.5703125" style="201" bestFit="1" customWidth="1"/>
    <col min="11780" max="12024" width="9.140625" style="201"/>
    <col min="12025" max="12025" width="43.42578125" style="201" customWidth="1"/>
    <col min="12026" max="12029" width="9.140625" style="201" hidden="1" customWidth="1"/>
    <col min="12030" max="12033" width="11.5703125" style="201" customWidth="1"/>
    <col min="12034" max="12034" width="11.85546875" style="201" bestFit="1" customWidth="1"/>
    <col min="12035" max="12035" width="11.5703125" style="201" bestFit="1" customWidth="1"/>
    <col min="12036" max="12280" width="9.140625" style="201"/>
    <col min="12281" max="12281" width="43.42578125" style="201" customWidth="1"/>
    <col min="12282" max="12285" width="9.140625" style="201" hidden="1" customWidth="1"/>
    <col min="12286" max="12289" width="11.5703125" style="201" customWidth="1"/>
    <col min="12290" max="12290" width="11.85546875" style="201" bestFit="1" customWidth="1"/>
    <col min="12291" max="12291" width="11.5703125" style="201" bestFit="1" customWidth="1"/>
    <col min="12292" max="12536" width="9.140625" style="201"/>
    <col min="12537" max="12537" width="43.42578125" style="201" customWidth="1"/>
    <col min="12538" max="12541" width="9.140625" style="201" hidden="1" customWidth="1"/>
    <col min="12542" max="12545" width="11.5703125" style="201" customWidth="1"/>
    <col min="12546" max="12546" width="11.85546875" style="201" bestFit="1" customWidth="1"/>
    <col min="12547" max="12547" width="11.5703125" style="201" bestFit="1" customWidth="1"/>
    <col min="12548" max="12792" width="9.140625" style="201"/>
    <col min="12793" max="12793" width="43.42578125" style="201" customWidth="1"/>
    <col min="12794" max="12797" width="9.140625" style="201" hidden="1" customWidth="1"/>
    <col min="12798" max="12801" width="11.5703125" style="201" customWidth="1"/>
    <col min="12802" max="12802" width="11.85546875" style="201" bestFit="1" customWidth="1"/>
    <col min="12803" max="12803" width="11.5703125" style="201" bestFit="1" customWidth="1"/>
    <col min="12804" max="13048" width="9.140625" style="201"/>
    <col min="13049" max="13049" width="43.42578125" style="201" customWidth="1"/>
    <col min="13050" max="13053" width="9.140625" style="201" hidden="1" customWidth="1"/>
    <col min="13054" max="13057" width="11.5703125" style="201" customWidth="1"/>
    <col min="13058" max="13058" width="11.85546875" style="201" bestFit="1" customWidth="1"/>
    <col min="13059" max="13059" width="11.5703125" style="201" bestFit="1" customWidth="1"/>
    <col min="13060" max="13304" width="9.140625" style="201"/>
    <col min="13305" max="13305" width="43.42578125" style="201" customWidth="1"/>
    <col min="13306" max="13309" width="9.140625" style="201" hidden="1" customWidth="1"/>
    <col min="13310" max="13313" width="11.5703125" style="201" customWidth="1"/>
    <col min="13314" max="13314" width="11.85546875" style="201" bestFit="1" customWidth="1"/>
    <col min="13315" max="13315" width="11.5703125" style="201" bestFit="1" customWidth="1"/>
    <col min="13316" max="13560" width="9.140625" style="201"/>
    <col min="13561" max="13561" width="43.42578125" style="201" customWidth="1"/>
    <col min="13562" max="13565" width="9.140625" style="201" hidden="1" customWidth="1"/>
    <col min="13566" max="13569" width="11.5703125" style="201" customWidth="1"/>
    <col min="13570" max="13570" width="11.85546875" style="201" bestFit="1" customWidth="1"/>
    <col min="13571" max="13571" width="11.5703125" style="201" bestFit="1" customWidth="1"/>
    <col min="13572" max="13816" width="9.140625" style="201"/>
    <col min="13817" max="13817" width="43.42578125" style="201" customWidth="1"/>
    <col min="13818" max="13821" width="9.140625" style="201" hidden="1" customWidth="1"/>
    <col min="13822" max="13825" width="11.5703125" style="201" customWidth="1"/>
    <col min="13826" max="13826" width="11.85546875" style="201" bestFit="1" customWidth="1"/>
    <col min="13827" max="13827" width="11.5703125" style="201" bestFit="1" customWidth="1"/>
    <col min="13828" max="14072" width="9.140625" style="201"/>
    <col min="14073" max="14073" width="43.42578125" style="201" customWidth="1"/>
    <col min="14074" max="14077" width="9.140625" style="201" hidden="1" customWidth="1"/>
    <col min="14078" max="14081" width="11.5703125" style="201" customWidth="1"/>
    <col min="14082" max="14082" width="11.85546875" style="201" bestFit="1" customWidth="1"/>
    <col min="14083" max="14083" width="11.5703125" style="201" bestFit="1" customWidth="1"/>
    <col min="14084" max="14328" width="9.140625" style="201"/>
    <col min="14329" max="14329" width="43.42578125" style="201" customWidth="1"/>
    <col min="14330" max="14333" width="9.140625" style="201" hidden="1" customWidth="1"/>
    <col min="14334" max="14337" width="11.5703125" style="201" customWidth="1"/>
    <col min="14338" max="14338" width="11.85546875" style="201" bestFit="1" customWidth="1"/>
    <col min="14339" max="14339" width="11.5703125" style="201" bestFit="1" customWidth="1"/>
    <col min="14340" max="14584" width="9.140625" style="201"/>
    <col min="14585" max="14585" width="43.42578125" style="201" customWidth="1"/>
    <col min="14586" max="14589" width="9.140625" style="201" hidden="1" customWidth="1"/>
    <col min="14590" max="14593" width="11.5703125" style="201" customWidth="1"/>
    <col min="14594" max="14594" width="11.85546875" style="201" bestFit="1" customWidth="1"/>
    <col min="14595" max="14595" width="11.5703125" style="201" bestFit="1" customWidth="1"/>
    <col min="14596" max="14840" width="9.140625" style="201"/>
    <col min="14841" max="14841" width="43.42578125" style="201" customWidth="1"/>
    <col min="14842" max="14845" width="9.140625" style="201" hidden="1" customWidth="1"/>
    <col min="14846" max="14849" width="11.5703125" style="201" customWidth="1"/>
    <col min="14850" max="14850" width="11.85546875" style="201" bestFit="1" customWidth="1"/>
    <col min="14851" max="14851" width="11.5703125" style="201" bestFit="1" customWidth="1"/>
    <col min="14852" max="15096" width="9.140625" style="201"/>
    <col min="15097" max="15097" width="43.42578125" style="201" customWidth="1"/>
    <col min="15098" max="15101" width="9.140625" style="201" hidden="1" customWidth="1"/>
    <col min="15102" max="15105" width="11.5703125" style="201" customWidth="1"/>
    <col min="15106" max="15106" width="11.85546875" style="201" bestFit="1" customWidth="1"/>
    <col min="15107" max="15107" width="11.5703125" style="201" bestFit="1" customWidth="1"/>
    <col min="15108" max="15352" width="9.140625" style="201"/>
    <col min="15353" max="15353" width="43.42578125" style="201" customWidth="1"/>
    <col min="15354" max="15357" width="9.140625" style="201" hidden="1" customWidth="1"/>
    <col min="15358" max="15361" width="11.5703125" style="201" customWidth="1"/>
    <col min="15362" max="15362" width="11.85546875" style="201" bestFit="1" customWidth="1"/>
    <col min="15363" max="15363" width="11.5703125" style="201" bestFit="1" customWidth="1"/>
    <col min="15364" max="15608" width="9.140625" style="201"/>
    <col min="15609" max="15609" width="43.42578125" style="201" customWidth="1"/>
    <col min="15610" max="15613" width="9.140625" style="201" hidden="1" customWidth="1"/>
    <col min="15614" max="15617" width="11.5703125" style="201" customWidth="1"/>
    <col min="15618" max="15618" width="11.85546875" style="201" bestFit="1" customWidth="1"/>
    <col min="15619" max="15619" width="11.5703125" style="201" bestFit="1" customWidth="1"/>
    <col min="15620" max="15864" width="9.140625" style="201"/>
    <col min="15865" max="15865" width="43.42578125" style="201" customWidth="1"/>
    <col min="15866" max="15869" width="9.140625" style="201" hidden="1" customWidth="1"/>
    <col min="15870" max="15873" width="11.5703125" style="201" customWidth="1"/>
    <col min="15874" max="15874" width="11.85546875" style="201" bestFit="1" customWidth="1"/>
    <col min="15875" max="15875" width="11.5703125" style="201" bestFit="1" customWidth="1"/>
    <col min="15876" max="16120" width="9.140625" style="201"/>
    <col min="16121" max="16121" width="43.42578125" style="201" customWidth="1"/>
    <col min="16122" max="16125" width="9.140625" style="201" hidden="1" customWidth="1"/>
    <col min="16126" max="16129" width="11.5703125" style="201" customWidth="1"/>
    <col min="16130" max="16130" width="11.85546875" style="201" bestFit="1" customWidth="1"/>
    <col min="16131" max="16131" width="11.5703125" style="201" bestFit="1" customWidth="1"/>
    <col min="16132" max="16384" width="9.140625" style="201"/>
  </cols>
  <sheetData>
    <row r="3" spans="1:9" ht="15.75">
      <c r="F3" s="202" t="s">
        <v>222</v>
      </c>
    </row>
    <row r="4" spans="1:9" s="5" customFormat="1" ht="12.75"/>
    <row r="5" spans="1:9" ht="15" customHeight="1">
      <c r="B5" s="266" t="s">
        <v>237</v>
      </c>
      <c r="C5" s="266"/>
      <c r="D5" s="266"/>
      <c r="E5" s="266"/>
      <c r="F5" s="266"/>
      <c r="G5" s="266"/>
      <c r="H5" s="266"/>
      <c r="I5" s="219"/>
    </row>
    <row r="7" spans="1:9">
      <c r="B7" s="203"/>
      <c r="C7" s="203"/>
      <c r="D7" s="204"/>
      <c r="E7" s="204"/>
      <c r="F7" s="205"/>
      <c r="G7" s="205"/>
      <c r="H7" s="203"/>
      <c r="I7" s="203"/>
    </row>
    <row r="8" spans="1:9">
      <c r="B8" s="203"/>
      <c r="C8" s="203"/>
      <c r="D8" s="203"/>
      <c r="E8" s="203"/>
      <c r="G8" s="206" t="s">
        <v>211</v>
      </c>
      <c r="H8" s="207" t="s">
        <v>218</v>
      </c>
      <c r="I8" s="203"/>
    </row>
    <row r="9" spans="1:9" ht="18.75">
      <c r="A9" s="161">
        <v>11.06</v>
      </c>
      <c r="B9" s="208" t="s">
        <v>209</v>
      </c>
      <c r="C9" s="209">
        <v>2011</v>
      </c>
      <c r="D9" s="209">
        <v>2012</v>
      </c>
      <c r="E9" s="209">
        <v>2013</v>
      </c>
      <c r="F9" s="210" t="s">
        <v>210</v>
      </c>
      <c r="G9" s="210">
        <v>2015</v>
      </c>
      <c r="H9" s="220" t="s">
        <v>220</v>
      </c>
      <c r="I9" s="203"/>
    </row>
    <row r="10" spans="1:9">
      <c r="B10" s="203"/>
      <c r="C10" s="203"/>
      <c r="D10" s="203"/>
      <c r="E10" s="203"/>
      <c r="F10" s="203"/>
      <c r="G10" s="203"/>
      <c r="H10" s="203"/>
      <c r="I10" s="203"/>
    </row>
    <row r="11" spans="1:9">
      <c r="B11" s="203" t="s">
        <v>212</v>
      </c>
      <c r="C11" s="212">
        <v>59881.685310000001</v>
      </c>
      <c r="D11" s="212">
        <v>66656.940520000004</v>
      </c>
      <c r="E11" s="212">
        <v>73164.20683000001</v>
      </c>
      <c r="F11" s="212">
        <v>77585.240430000005</v>
      </c>
      <c r="G11" s="212">
        <v>91149.940980000014</v>
      </c>
      <c r="H11" s="213">
        <f>G11/F11-1</f>
        <v>0.17483609607730144</v>
      </c>
      <c r="I11" s="203"/>
    </row>
    <row r="12" spans="1:9">
      <c r="B12" s="214"/>
      <c r="C12" s="212"/>
      <c r="D12" s="212"/>
      <c r="E12" s="212"/>
      <c r="F12" s="212"/>
      <c r="G12" s="212"/>
      <c r="H12" s="212"/>
      <c r="I12" s="203"/>
    </row>
    <row r="13" spans="1:9">
      <c r="B13" s="203"/>
      <c r="C13" s="212"/>
      <c r="D13" s="212"/>
      <c r="E13" s="212"/>
      <c r="F13" s="212"/>
      <c r="G13" s="212"/>
      <c r="H13" s="212"/>
      <c r="I13" s="203"/>
    </row>
    <row r="14" spans="1:9">
      <c r="B14" s="203" t="s">
        <v>213</v>
      </c>
      <c r="C14" s="212">
        <v>125740.29931363632</v>
      </c>
      <c r="D14" s="212">
        <v>145677.7093863636</v>
      </c>
      <c r="E14" s="212">
        <v>152153.77030545453</v>
      </c>
      <c r="F14" s="212">
        <v>152778.76058363635</v>
      </c>
      <c r="G14" s="212">
        <v>153291.77082454547</v>
      </c>
      <c r="H14" s="213">
        <f>G14/F14-1</f>
        <v>3.3578636123852146E-3</v>
      </c>
      <c r="I14" s="203"/>
    </row>
    <row r="15" spans="1:9">
      <c r="B15" s="203"/>
      <c r="C15" s="212"/>
      <c r="D15" s="212"/>
      <c r="E15" s="212"/>
      <c r="F15" s="212"/>
      <c r="G15" s="212"/>
      <c r="H15" s="212"/>
      <c r="I15" s="203"/>
    </row>
    <row r="16" spans="1:9">
      <c r="B16" s="203"/>
      <c r="C16" s="212"/>
      <c r="D16" s="212"/>
      <c r="E16" s="212"/>
      <c r="F16" s="212"/>
      <c r="G16" s="212"/>
      <c r="H16" s="212"/>
      <c r="I16" s="203"/>
    </row>
    <row r="17" spans="2:9">
      <c r="B17" s="203" t="s">
        <v>214</v>
      </c>
      <c r="C17" s="212">
        <v>302368.3186152968</v>
      </c>
      <c r="D17" s="212">
        <v>312781.48517279286</v>
      </c>
      <c r="E17" s="212">
        <v>300177.54256760789</v>
      </c>
      <c r="F17" s="212">
        <v>331793.89847466961</v>
      </c>
      <c r="G17" s="212">
        <v>324576.17204552446</v>
      </c>
      <c r="H17" s="213">
        <f>G17/F17-1</f>
        <v>-2.1753644242183623E-2</v>
      </c>
      <c r="I17" s="203"/>
    </row>
    <row r="18" spans="2:9">
      <c r="B18" s="203"/>
      <c r="C18" s="212"/>
      <c r="D18" s="212"/>
      <c r="E18" s="212"/>
      <c r="F18" s="212"/>
      <c r="G18" s="212"/>
      <c r="H18" s="212"/>
      <c r="I18" s="203"/>
    </row>
    <row r="19" spans="2:9">
      <c r="B19" s="203"/>
      <c r="C19" s="212"/>
      <c r="D19" s="212"/>
      <c r="E19" s="212"/>
      <c r="F19" s="212"/>
      <c r="G19" s="212"/>
      <c r="H19" s="212"/>
      <c r="I19" s="203"/>
    </row>
    <row r="20" spans="2:9">
      <c r="B20" s="203" t="s">
        <v>215</v>
      </c>
      <c r="C20" s="212">
        <v>29044.068330000002</v>
      </c>
      <c r="D20" s="212">
        <v>33998.048989999996</v>
      </c>
      <c r="E20" s="212">
        <v>32040.598759999997</v>
      </c>
      <c r="F20" s="212">
        <v>42744.936389999995</v>
      </c>
      <c r="G20" s="212">
        <v>42924.362439999997</v>
      </c>
      <c r="H20" s="213">
        <f>G20/F20-1</f>
        <v>4.1975977777330975E-3</v>
      </c>
      <c r="I20" s="203"/>
    </row>
    <row r="21" spans="2:9">
      <c r="B21" s="203"/>
      <c r="C21" s="212"/>
      <c r="D21" s="212"/>
      <c r="E21" s="212"/>
      <c r="F21" s="212"/>
      <c r="G21" s="212"/>
      <c r="H21" s="212"/>
      <c r="I21" s="203"/>
    </row>
    <row r="22" spans="2:9">
      <c r="B22" s="203"/>
      <c r="C22" s="212"/>
      <c r="D22" s="212"/>
      <c r="E22" s="212"/>
      <c r="F22" s="212"/>
      <c r="G22" s="212"/>
      <c r="H22" s="212"/>
      <c r="I22" s="203"/>
    </row>
    <row r="23" spans="2:9">
      <c r="B23" s="203" t="s">
        <v>216</v>
      </c>
      <c r="C23" s="212">
        <v>175980.89983597409</v>
      </c>
      <c r="D23" s="212">
        <v>146871.90428020363</v>
      </c>
      <c r="E23" s="212">
        <v>164187.91012284867</v>
      </c>
      <c r="F23" s="212">
        <v>157698.17375446772</v>
      </c>
      <c r="G23" s="212">
        <v>94530.028321616046</v>
      </c>
      <c r="H23" s="213">
        <f>G23/F23-1</f>
        <v>-0.40056358250034629</v>
      </c>
      <c r="I23" s="203"/>
    </row>
    <row r="24" spans="2:9">
      <c r="B24" s="203"/>
      <c r="C24" s="212"/>
      <c r="D24" s="212"/>
      <c r="E24" s="212"/>
      <c r="F24" s="212"/>
      <c r="G24" s="212"/>
      <c r="H24" s="212"/>
      <c r="I24" s="203"/>
    </row>
    <row r="25" spans="2:9">
      <c r="B25" s="203"/>
      <c r="C25" s="212"/>
      <c r="D25" s="212"/>
      <c r="E25" s="212"/>
      <c r="F25" s="212"/>
      <c r="G25" s="212"/>
      <c r="H25" s="212"/>
      <c r="I25" s="203"/>
    </row>
    <row r="26" spans="2:9">
      <c r="B26" s="203" t="s">
        <v>217</v>
      </c>
      <c r="C26" s="212">
        <v>66471.898008727265</v>
      </c>
      <c r="D26" s="212">
        <v>52532.295851818199</v>
      </c>
      <c r="E26" s="212">
        <v>52730.279240909098</v>
      </c>
      <c r="F26" s="212">
        <v>51757.99790498372</v>
      </c>
      <c r="G26" s="212">
        <v>56482.739730909103</v>
      </c>
      <c r="H26" s="213">
        <f>G26/F26-1</f>
        <v>9.12852509210067E-2</v>
      </c>
      <c r="I26" s="203"/>
    </row>
    <row r="27" spans="2:9">
      <c r="B27" s="203"/>
      <c r="C27" s="211"/>
      <c r="D27" s="211"/>
      <c r="E27" s="211"/>
      <c r="F27" s="211"/>
      <c r="G27" s="211"/>
      <c r="H27" s="211"/>
      <c r="I27" s="203"/>
    </row>
    <row r="28" spans="2:9">
      <c r="B28" s="203"/>
      <c r="C28" s="211"/>
      <c r="D28" s="211"/>
      <c r="E28" s="211"/>
      <c r="F28" s="211"/>
      <c r="G28" s="211"/>
      <c r="H28" s="211"/>
      <c r="I28" s="203"/>
    </row>
    <row r="29" spans="2:9" ht="15.75">
      <c r="B29" s="215" t="s">
        <v>66</v>
      </c>
      <c r="C29" s="216">
        <f t="shared" ref="C29:G29" si="0">SUM(C11:C26)</f>
        <v>759487.16941363434</v>
      </c>
      <c r="D29" s="216">
        <f t="shared" si="0"/>
        <v>758518.38420117833</v>
      </c>
      <c r="E29" s="216">
        <f t="shared" si="0"/>
        <v>774454.3078268203</v>
      </c>
      <c r="F29" s="216">
        <f t="shared" si="0"/>
        <v>814359.0075377574</v>
      </c>
      <c r="G29" s="216">
        <f t="shared" si="0"/>
        <v>762955.01434259512</v>
      </c>
      <c r="H29" s="217">
        <f>G29/F29-1</f>
        <v>-6.3122029374469646E-2</v>
      </c>
      <c r="I29" s="203"/>
    </row>
    <row r="30" spans="2:9">
      <c r="B30" s="203"/>
      <c r="C30" s="203"/>
      <c r="D30" s="203"/>
      <c r="E30" s="203"/>
      <c r="F30" s="203"/>
      <c r="G30" s="203"/>
      <c r="H30" s="203"/>
      <c r="I30" s="203"/>
    </row>
    <row r="31" spans="2:9" ht="15.75">
      <c r="B31" s="218" t="s">
        <v>219</v>
      </c>
    </row>
  </sheetData>
  <mergeCells count="1">
    <mergeCell ref="B5:H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6"/>
  <sheetViews>
    <sheetView workbookViewId="0">
      <selection activeCell="I3" sqref="I3"/>
    </sheetView>
  </sheetViews>
  <sheetFormatPr defaultRowHeight="15"/>
  <cols>
    <col min="1" max="2" width="9.140625" style="1"/>
    <col min="3" max="3" width="17.7109375" style="1" customWidth="1"/>
    <col min="4" max="16384" width="9.140625" style="1"/>
  </cols>
  <sheetData>
    <row r="3" spans="2:9">
      <c r="I3" s="48" t="s">
        <v>222</v>
      </c>
    </row>
    <row r="7" spans="2:9" ht="15.75">
      <c r="B7" s="119">
        <v>11.07</v>
      </c>
      <c r="C7" s="267" t="s">
        <v>238</v>
      </c>
      <c r="D7" s="267"/>
      <c r="E7" s="267"/>
      <c r="F7" s="267"/>
      <c r="G7" s="267"/>
      <c r="H7" s="267"/>
      <c r="I7" s="267"/>
    </row>
    <row r="8" spans="2:9">
      <c r="C8" s="221"/>
      <c r="I8" s="124" t="s">
        <v>114</v>
      </c>
    </row>
    <row r="9" spans="2:9">
      <c r="D9" s="130"/>
      <c r="E9" s="130"/>
      <c r="I9" s="222" t="s">
        <v>230</v>
      </c>
    </row>
    <row r="10" spans="2:9">
      <c r="C10" s="164" t="s">
        <v>68</v>
      </c>
      <c r="D10" s="223">
        <v>2010</v>
      </c>
      <c r="E10" s="223">
        <v>2011</v>
      </c>
      <c r="F10" s="165" t="s">
        <v>139</v>
      </c>
      <c r="G10" s="165">
        <v>2013</v>
      </c>
      <c r="H10" s="165">
        <v>2014</v>
      </c>
      <c r="I10" s="165">
        <v>2015</v>
      </c>
    </row>
    <row r="12" spans="2:9">
      <c r="C12" s="185" t="s">
        <v>69</v>
      </c>
      <c r="D12" s="224">
        <v>609.4565535097239</v>
      </c>
      <c r="E12" s="224">
        <v>689.08254245040689</v>
      </c>
      <c r="F12" s="224">
        <v>678.03351985404697</v>
      </c>
      <c r="G12" s="224">
        <v>714.87</v>
      </c>
      <c r="H12" s="224">
        <v>746.90093890983917</v>
      </c>
      <c r="I12" s="225">
        <v>650.6790608764577</v>
      </c>
    </row>
    <row r="13" spans="2:9">
      <c r="C13" s="185"/>
      <c r="D13" s="170">
        <f>(D12/D$45)</f>
        <v>0.8827535880515307</v>
      </c>
      <c r="E13" s="170">
        <f>(E12/E$45)</f>
        <v>0.90729918089566874</v>
      </c>
      <c r="F13" s="170">
        <f>(F12/F$45)</f>
        <v>0.89389342531325566</v>
      </c>
      <c r="G13" s="170">
        <v>0.92300000000000004</v>
      </c>
      <c r="H13" s="226">
        <f>(H12/H$45)</f>
        <v>0.91716421381292257</v>
      </c>
      <c r="I13" s="226">
        <f>(I12/I$45)</f>
        <v>0.85283947255346515</v>
      </c>
    </row>
    <row r="14" spans="2:9">
      <c r="C14" s="185"/>
      <c r="D14" s="185"/>
      <c r="I14" s="225"/>
    </row>
    <row r="15" spans="2:9">
      <c r="C15" s="185" t="s">
        <v>71</v>
      </c>
      <c r="D15" s="224">
        <v>4.0705433500000003</v>
      </c>
      <c r="E15" s="224">
        <v>5.4233483854166655</v>
      </c>
      <c r="F15" s="224">
        <v>9.580619069666664</v>
      </c>
      <c r="G15" s="224">
        <v>7.89</v>
      </c>
      <c r="H15" s="224">
        <v>7.7166029229166657</v>
      </c>
      <c r="I15" s="225">
        <v>9.3518586402500006</v>
      </c>
    </row>
    <row r="16" spans="2:9">
      <c r="C16" s="185"/>
      <c r="D16" s="170">
        <f>(D15/D$45)</f>
        <v>5.895886633491533E-3</v>
      </c>
      <c r="E16" s="170">
        <f>(E15/E$45)</f>
        <v>7.1407984452813537E-3</v>
      </c>
      <c r="F16" s="170">
        <f>(F15/F$45)</f>
        <v>1.2630721263823834E-2</v>
      </c>
      <c r="G16" s="170">
        <v>0.01</v>
      </c>
      <c r="H16" s="226">
        <f>(H15/H$45)</f>
        <v>9.4756770066903064E-3</v>
      </c>
      <c r="I16" s="226">
        <f>(I15/I$45)</f>
        <v>1.2257401028707274E-2</v>
      </c>
    </row>
    <row r="17" spans="3:9">
      <c r="C17" s="185"/>
      <c r="D17" s="185"/>
    </row>
    <row r="18" spans="3:9">
      <c r="C18" s="185" t="s">
        <v>73</v>
      </c>
      <c r="D18" s="224">
        <v>4.6978071600000009</v>
      </c>
      <c r="E18" s="129">
        <v>3.4576992582000003</v>
      </c>
      <c r="F18" s="129">
        <v>5.3701223813333332</v>
      </c>
      <c r="G18" s="129">
        <v>3</v>
      </c>
      <c r="H18" s="129">
        <v>4.1768990591666668</v>
      </c>
      <c r="I18" s="225">
        <v>7.0074673279999988</v>
      </c>
    </row>
    <row r="19" spans="3:9">
      <c r="C19" s="185"/>
      <c r="D19" s="170">
        <f>(D18/D$45)</f>
        <v>6.8044327402543986E-3</v>
      </c>
      <c r="E19" s="170">
        <f>(E18/E$45)</f>
        <v>4.5526733177603364E-3</v>
      </c>
      <c r="F19" s="170">
        <f>(F18/F$45)</f>
        <v>7.0797636831210695E-3</v>
      </c>
      <c r="G19" s="170">
        <v>4.0000000000000001E-3</v>
      </c>
      <c r="H19" s="226">
        <f>(H18/H$45)</f>
        <v>5.1290634971861678E-3</v>
      </c>
      <c r="I19" s="226">
        <f>(I18/I$45)</f>
        <v>9.1846274135473499E-3</v>
      </c>
    </row>
    <row r="20" spans="3:9">
      <c r="C20" s="185"/>
      <c r="D20" s="185"/>
    </row>
    <row r="21" spans="3:9">
      <c r="C21" s="185" t="s">
        <v>77</v>
      </c>
      <c r="D21" s="224">
        <v>5.3484535700000002</v>
      </c>
      <c r="E21" s="224">
        <v>5.5195059867666663</v>
      </c>
      <c r="F21" s="224">
        <v>12.102638992379177</v>
      </c>
      <c r="G21" s="224">
        <v>6.3</v>
      </c>
      <c r="H21" s="224">
        <v>6.4384167733432989</v>
      </c>
      <c r="I21" s="129">
        <v>5.6984147570666659</v>
      </c>
    </row>
    <row r="22" spans="3:9">
      <c r="C22" s="185"/>
      <c r="D22" s="170">
        <f>(D21/D$45)</f>
        <v>7.746846846186534E-3</v>
      </c>
      <c r="E22" s="170">
        <f>(E21/E$45)</f>
        <v>7.2674069537939992E-3</v>
      </c>
      <c r="F22" s="170">
        <f>(F21/F$45)</f>
        <v>1.595565574185236E-2</v>
      </c>
      <c r="G22" s="170">
        <v>8.0000000000000002E-3</v>
      </c>
      <c r="H22" s="226">
        <f>(H21/H$45)</f>
        <v>7.906115992761073E-3</v>
      </c>
      <c r="I22" s="226">
        <f>(I21/I$45)</f>
        <v>7.4688634197963505E-3</v>
      </c>
    </row>
    <row r="23" spans="3:9">
      <c r="C23" s="185"/>
      <c r="D23" s="185"/>
      <c r="I23" s="129"/>
    </row>
    <row r="24" spans="3:9">
      <c r="C24" s="185" t="s">
        <v>75</v>
      </c>
      <c r="D24" s="224">
        <v>1.900614500626667</v>
      </c>
      <c r="E24" s="224">
        <v>1.6063201949916668</v>
      </c>
      <c r="F24" s="224">
        <v>1.9269956242666666</v>
      </c>
      <c r="G24" s="224">
        <v>0.87</v>
      </c>
      <c r="H24" s="224">
        <v>1.4150232160902838</v>
      </c>
      <c r="I24" s="129">
        <v>1.1726966135666668</v>
      </c>
    </row>
    <row r="25" spans="3:9">
      <c r="C25" s="185"/>
      <c r="D25" s="170">
        <f>(D24/D$45)</f>
        <v>2.7529021720564526E-3</v>
      </c>
      <c r="E25" s="170">
        <f>(E24/E$45)</f>
        <v>2.1150049629605873E-3</v>
      </c>
      <c r="F25" s="170">
        <f>(F24/F$45)</f>
        <v>2.540477231140691E-3</v>
      </c>
      <c r="G25" s="170">
        <v>1E-3</v>
      </c>
      <c r="H25" s="226">
        <f>(H24/H$45)</f>
        <v>1.7375914099220875E-3</v>
      </c>
      <c r="I25" s="226">
        <f>(I24/I$45)</f>
        <v>1.5370434082084604E-3</v>
      </c>
    </row>
    <row r="26" spans="3:9">
      <c r="C26" s="185"/>
      <c r="D26" s="185"/>
    </row>
    <row r="27" spans="3:9">
      <c r="C27" s="185" t="s">
        <v>70</v>
      </c>
      <c r="D27" s="224">
        <v>1.2309225199999994</v>
      </c>
      <c r="E27" s="224">
        <v>1.7836459391666661</v>
      </c>
      <c r="F27" s="224">
        <v>3.3347648118333337</v>
      </c>
      <c r="G27" s="224">
        <v>1.73</v>
      </c>
      <c r="H27" s="224">
        <v>1.26644869275</v>
      </c>
      <c r="I27" s="129">
        <v>1.9458106045583334</v>
      </c>
    </row>
    <row r="28" spans="3:9">
      <c r="C28" s="185"/>
      <c r="D28" s="170">
        <f>(D27/D$45)</f>
        <v>1.7829019392538122E-3</v>
      </c>
      <c r="E28" s="170">
        <f>(E27/E$45)</f>
        <v>2.3484857036996706E-3</v>
      </c>
      <c r="F28" s="170">
        <f>(F27/F$45)</f>
        <v>4.3964262134200752E-3</v>
      </c>
      <c r="G28" s="170">
        <v>2E-3</v>
      </c>
      <c r="H28" s="226">
        <f>(H27/H$45)</f>
        <v>1.5551478905834804E-3</v>
      </c>
      <c r="I28" s="226">
        <f>(I27/I$45)</f>
        <v>2.5503572951082643E-3</v>
      </c>
    </row>
    <row r="29" spans="3:9">
      <c r="C29" s="185"/>
      <c r="D29" s="227"/>
      <c r="I29" s="129"/>
    </row>
    <row r="30" spans="3:9">
      <c r="C30" s="185" t="s">
        <v>76</v>
      </c>
      <c r="D30" s="224">
        <v>13.86600338</v>
      </c>
      <c r="E30" s="224">
        <v>10.886551559999999</v>
      </c>
      <c r="F30" s="224">
        <v>8.849009827499998</v>
      </c>
      <c r="G30" s="224">
        <v>1.28</v>
      </c>
      <c r="H30" s="224">
        <v>1.5218080799999998</v>
      </c>
      <c r="I30" s="129">
        <v>2.6164322866666669</v>
      </c>
    </row>
    <row r="31" spans="3:9">
      <c r="C31" s="185"/>
      <c r="D31" s="170">
        <f>(D30/D$45)</f>
        <v>2.0083899607183993E-2</v>
      </c>
      <c r="E31" s="170">
        <f>(E30/E$45)</f>
        <v>1.4334072777467489E-2</v>
      </c>
      <c r="F31" s="170">
        <f>(F30/F$45)</f>
        <v>1.1666195658051465E-2</v>
      </c>
      <c r="G31" s="170">
        <v>2E-3</v>
      </c>
      <c r="H31" s="226">
        <f>(H30/H$45)</f>
        <v>1.8687189137886976E-3</v>
      </c>
      <c r="I31" s="226">
        <f>(I30/I$45)</f>
        <v>3.4293353905180068E-3</v>
      </c>
    </row>
    <row r="32" spans="3:9">
      <c r="C32" s="185"/>
      <c r="D32" s="185"/>
      <c r="I32" s="129"/>
    </row>
    <row r="33" spans="2:9">
      <c r="C33" s="185" t="s">
        <v>72</v>
      </c>
      <c r="D33" s="224">
        <v>3.7161437700000004</v>
      </c>
      <c r="E33" s="224">
        <v>7.4785878378062458</v>
      </c>
      <c r="F33" s="224">
        <v>3.1602326300887813</v>
      </c>
      <c r="G33" s="224">
        <v>2.96</v>
      </c>
      <c r="H33" s="224">
        <v>2.001736130439844</v>
      </c>
      <c r="I33" s="129">
        <v>4.2566226053266671</v>
      </c>
    </row>
    <row r="34" spans="2:9">
      <c r="C34" s="185"/>
      <c r="D34" s="170">
        <f>(D33/D$45)</f>
        <v>5.3825645614794483E-3</v>
      </c>
      <c r="E34" s="170">
        <f>(E33/E$45)</f>
        <v>9.8468850993801722E-3</v>
      </c>
      <c r="F34" s="170">
        <f>(F33/F$45)</f>
        <v>4.1663296692247128E-3</v>
      </c>
      <c r="G34" s="170">
        <v>4.0000000000000001E-3</v>
      </c>
      <c r="H34" s="226">
        <f>(H33/H$45)</f>
        <v>2.4580511935296968E-3</v>
      </c>
      <c r="I34" s="226">
        <f>(I33/I$45)</f>
        <v>5.5791187942886766E-3</v>
      </c>
    </row>
    <row r="35" spans="2:9">
      <c r="C35" s="185"/>
      <c r="D35" s="228"/>
    </row>
    <row r="36" spans="2:9">
      <c r="C36" s="185" t="s">
        <v>74</v>
      </c>
      <c r="D36" s="224">
        <v>1.4242369799999997</v>
      </c>
      <c r="E36" s="224">
        <v>1.4485623955833336</v>
      </c>
      <c r="F36" s="224">
        <v>3.0599900928249997</v>
      </c>
      <c r="G36" s="224">
        <v>1.56</v>
      </c>
      <c r="H36" s="229">
        <v>2.4838066522500002</v>
      </c>
      <c r="I36" s="129">
        <v>7.226035340000001</v>
      </c>
    </row>
    <row r="37" spans="2:9">
      <c r="C37" s="185"/>
      <c r="D37" s="170">
        <f>(D36/D$45)</f>
        <v>2.0629039052750403E-3</v>
      </c>
      <c r="E37" s="170">
        <f>(E36/E$45)</f>
        <v>1.9072888863435609E-3</v>
      </c>
      <c r="F37" s="170">
        <f>(F36/F$45)</f>
        <v>4.0341737471751632E-3</v>
      </c>
      <c r="G37" s="170">
        <v>2E-3</v>
      </c>
      <c r="H37" s="226">
        <f>(H36/H$45)</f>
        <v>3.0500143416597987E-3</v>
      </c>
      <c r="I37" s="226">
        <f>(I36/I$45)</f>
        <v>9.471102635018375E-3</v>
      </c>
    </row>
    <row r="38" spans="2:9">
      <c r="C38" s="185"/>
      <c r="D38" s="170"/>
      <c r="E38" s="170"/>
      <c r="F38" s="170"/>
      <c r="G38" s="170"/>
      <c r="H38" s="170"/>
      <c r="I38" s="129"/>
    </row>
    <row r="39" spans="2:9">
      <c r="C39" s="186" t="s">
        <v>78</v>
      </c>
      <c r="D39" s="224">
        <v>1.6860108800000002</v>
      </c>
      <c r="E39" s="224">
        <v>4.5654077100000006</v>
      </c>
      <c r="F39" s="224">
        <v>4.1199021399999998</v>
      </c>
      <c r="G39" s="224">
        <v>2.96</v>
      </c>
      <c r="H39" s="224">
        <v>7.9101926000000011</v>
      </c>
      <c r="I39" s="129">
        <v>3.093536240000001</v>
      </c>
    </row>
    <row r="40" spans="2:9">
      <c r="C40" s="185"/>
      <c r="D40" s="170">
        <f>(D39/D$45)</f>
        <v>2.4420644018723686E-3</v>
      </c>
      <c r="E40" s="170">
        <f>(E39/E$45)</f>
        <v>6.0111676331371924E-3</v>
      </c>
      <c r="F40" s="170">
        <f>(F39/F$45)</f>
        <v>5.4315211977613714E-3</v>
      </c>
      <c r="G40" s="170">
        <v>4.0000000000000001E-3</v>
      </c>
      <c r="H40" s="226">
        <f>(H39/H$45)</f>
        <v>9.7133973183605362E-3</v>
      </c>
      <c r="I40" s="226">
        <f>(I39/I$45)</f>
        <v>4.0546714561444201E-3</v>
      </c>
    </row>
    <row r="41" spans="2:9">
      <c r="C41" s="185"/>
      <c r="D41" s="170"/>
      <c r="E41" s="170"/>
      <c r="F41" s="170"/>
      <c r="G41" s="170"/>
      <c r="H41" s="170"/>
    </row>
    <row r="42" spans="2:9">
      <c r="C42" s="185" t="s">
        <v>79</v>
      </c>
      <c r="D42" s="224">
        <v>43.006648419657381</v>
      </c>
      <c r="E42" s="224">
        <v>28.235499999999998</v>
      </c>
      <c r="F42" s="224">
        <v>28.979384201178277</v>
      </c>
      <c r="G42" s="224">
        <v>31.04</v>
      </c>
      <c r="H42" s="129">
        <v>32.527134500961438</v>
      </c>
      <c r="I42" s="129">
        <v>69.908144740702369</v>
      </c>
    </row>
    <row r="43" spans="2:9">
      <c r="C43" s="185"/>
      <c r="D43" s="170">
        <f>(D42/D$45)</f>
        <v>6.2292009141415403E-2</v>
      </c>
      <c r="E43" s="170">
        <f>(E42/E$45)</f>
        <v>3.7177035324506683E-2</v>
      </c>
      <c r="F43" s="170">
        <f>(F42/F$45)</f>
        <v>3.8205310281173528E-2</v>
      </c>
      <c r="G43" s="170">
        <v>0.04</v>
      </c>
      <c r="H43" s="226">
        <f>(H42/H$45)</f>
        <v>3.9942008622595525E-2</v>
      </c>
      <c r="I43" s="226">
        <f>(I42/I$45)</f>
        <v>9.1628006605197695E-2</v>
      </c>
    </row>
    <row r="44" spans="2:9">
      <c r="C44" s="185"/>
      <c r="D44" s="185"/>
    </row>
    <row r="45" spans="2:9">
      <c r="C45" s="148" t="s">
        <v>66</v>
      </c>
      <c r="D45" s="230">
        <f t="shared" ref="D45:I46" si="0">+D12+D15+D18+D21+D24+D27+D30+D33+D36+D42+D39</f>
        <v>690.40393804000814</v>
      </c>
      <c r="E45" s="230">
        <f t="shared" si="0"/>
        <v>759.48767171833833</v>
      </c>
      <c r="F45" s="230">
        <f t="shared" si="0"/>
        <v>758.51717962511827</v>
      </c>
      <c r="G45" s="230">
        <f t="shared" si="0"/>
        <v>774.45999999999992</v>
      </c>
      <c r="H45" s="230">
        <f t="shared" si="0"/>
        <v>814.35900753775741</v>
      </c>
      <c r="I45" s="230">
        <f t="shared" si="0"/>
        <v>762.95608003259508</v>
      </c>
    </row>
    <row r="46" spans="2:9">
      <c r="B46" s="2"/>
      <c r="C46" s="231"/>
      <c r="D46" s="232">
        <f t="shared" si="0"/>
        <v>0.99999999999999978</v>
      </c>
      <c r="E46" s="232">
        <f t="shared" si="0"/>
        <v>0.99999999999999967</v>
      </c>
      <c r="F46" s="232">
        <f t="shared" si="0"/>
        <v>0.99999999999999989</v>
      </c>
      <c r="G46" s="232">
        <f t="shared" si="0"/>
        <v>1</v>
      </c>
      <c r="H46" s="232">
        <f t="shared" si="0"/>
        <v>0.99999999999999989</v>
      </c>
      <c r="I46" s="232">
        <f t="shared" si="0"/>
        <v>1</v>
      </c>
    </row>
  </sheetData>
  <mergeCells count="1">
    <mergeCell ref="C7:I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EU74"/>
  <sheetViews>
    <sheetView topLeftCell="A4" zoomScaleNormal="100" zoomScaleSheetLayoutView="100" workbookViewId="0">
      <selection activeCell="M22" sqref="M22"/>
    </sheetView>
  </sheetViews>
  <sheetFormatPr defaultRowHeight="15"/>
  <cols>
    <col min="1" max="1" width="9.140625" style="1"/>
    <col min="2" max="2" width="9.85546875" style="1" customWidth="1"/>
    <col min="3" max="3" width="1.7109375" style="1" customWidth="1"/>
    <col min="4" max="4" width="24.140625" style="1" customWidth="1"/>
    <col min="5" max="5" width="13.28515625" style="1" customWidth="1"/>
    <col min="6" max="6" width="12.42578125" style="1" customWidth="1"/>
    <col min="7" max="7" width="11.7109375" style="1" customWidth="1"/>
    <col min="8" max="13" width="11.5703125" style="1" customWidth="1"/>
    <col min="14" max="16" width="9.140625" style="1"/>
    <col min="17" max="17" width="13.5703125" style="1" customWidth="1"/>
    <col min="18" max="18" width="11.7109375" style="1" customWidth="1"/>
    <col min="19" max="227" width="9.140625" style="1"/>
    <col min="228" max="228" width="8.140625" style="1" customWidth="1"/>
    <col min="229" max="229" width="1.7109375" style="1" customWidth="1"/>
    <col min="230" max="230" width="24.140625" style="1" customWidth="1"/>
    <col min="231" max="261" width="0" style="1" hidden="1" customWidth="1"/>
    <col min="262" max="266" width="13.28515625" style="1" customWidth="1"/>
    <col min="267" max="272" width="9.140625" style="1"/>
    <col min="273" max="273" width="13.5703125" style="1" customWidth="1"/>
    <col min="274" max="274" width="11.7109375" style="1" customWidth="1"/>
    <col min="275" max="483" width="9.140625" style="1"/>
    <col min="484" max="484" width="8.140625" style="1" customWidth="1"/>
    <col min="485" max="485" width="1.7109375" style="1" customWidth="1"/>
    <col min="486" max="486" width="24.140625" style="1" customWidth="1"/>
    <col min="487" max="517" width="0" style="1" hidden="1" customWidth="1"/>
    <col min="518" max="522" width="13.28515625" style="1" customWidth="1"/>
    <col min="523" max="528" width="9.140625" style="1"/>
    <col min="529" max="529" width="13.5703125" style="1" customWidth="1"/>
    <col min="530" max="530" width="11.7109375" style="1" customWidth="1"/>
    <col min="531" max="739" width="9.140625" style="1"/>
    <col min="740" max="740" width="8.140625" style="1" customWidth="1"/>
    <col min="741" max="741" width="1.7109375" style="1" customWidth="1"/>
    <col min="742" max="742" width="24.140625" style="1" customWidth="1"/>
    <col min="743" max="773" width="0" style="1" hidden="1" customWidth="1"/>
    <col min="774" max="778" width="13.28515625" style="1" customWidth="1"/>
    <col min="779" max="784" width="9.140625" style="1"/>
    <col min="785" max="785" width="13.5703125" style="1" customWidth="1"/>
    <col min="786" max="786" width="11.7109375" style="1" customWidth="1"/>
    <col min="787" max="995" width="9.140625" style="1"/>
    <col min="996" max="996" width="8.140625" style="1" customWidth="1"/>
    <col min="997" max="997" width="1.7109375" style="1" customWidth="1"/>
    <col min="998" max="998" width="24.140625" style="1" customWidth="1"/>
    <col min="999" max="1029" width="0" style="1" hidden="1" customWidth="1"/>
    <col min="1030" max="1034" width="13.28515625" style="1" customWidth="1"/>
    <col min="1035" max="1040" width="9.140625" style="1"/>
    <col min="1041" max="1041" width="13.5703125" style="1" customWidth="1"/>
    <col min="1042" max="1042" width="11.7109375" style="1" customWidth="1"/>
    <col min="1043" max="1251" width="9.140625" style="1"/>
    <col min="1252" max="1252" width="8.140625" style="1" customWidth="1"/>
    <col min="1253" max="1253" width="1.7109375" style="1" customWidth="1"/>
    <col min="1254" max="1254" width="24.140625" style="1" customWidth="1"/>
    <col min="1255" max="1285" width="0" style="1" hidden="1" customWidth="1"/>
    <col min="1286" max="1290" width="13.28515625" style="1" customWidth="1"/>
    <col min="1291" max="1296" width="9.140625" style="1"/>
    <col min="1297" max="1297" width="13.5703125" style="1" customWidth="1"/>
    <col min="1298" max="1298" width="11.7109375" style="1" customWidth="1"/>
    <col min="1299" max="1507" width="9.140625" style="1"/>
    <col min="1508" max="1508" width="8.140625" style="1" customWidth="1"/>
    <col min="1509" max="1509" width="1.7109375" style="1" customWidth="1"/>
    <col min="1510" max="1510" width="24.140625" style="1" customWidth="1"/>
    <col min="1511" max="1541" width="0" style="1" hidden="1" customWidth="1"/>
    <col min="1542" max="1546" width="13.28515625" style="1" customWidth="1"/>
    <col min="1547" max="1552" width="9.140625" style="1"/>
    <col min="1553" max="1553" width="13.5703125" style="1" customWidth="1"/>
    <col min="1554" max="1554" width="11.7109375" style="1" customWidth="1"/>
    <col min="1555" max="1763" width="9.140625" style="1"/>
    <col min="1764" max="1764" width="8.140625" style="1" customWidth="1"/>
    <col min="1765" max="1765" width="1.7109375" style="1" customWidth="1"/>
    <col min="1766" max="1766" width="24.140625" style="1" customWidth="1"/>
    <col min="1767" max="1797" width="0" style="1" hidden="1" customWidth="1"/>
    <col min="1798" max="1802" width="13.28515625" style="1" customWidth="1"/>
    <col min="1803" max="1808" width="9.140625" style="1"/>
    <col min="1809" max="1809" width="13.5703125" style="1" customWidth="1"/>
    <col min="1810" max="1810" width="11.7109375" style="1" customWidth="1"/>
    <col min="1811" max="2019" width="9.140625" style="1"/>
    <col min="2020" max="2020" width="8.140625" style="1" customWidth="1"/>
    <col min="2021" max="2021" width="1.7109375" style="1" customWidth="1"/>
    <col min="2022" max="2022" width="24.140625" style="1" customWidth="1"/>
    <col min="2023" max="2053" width="0" style="1" hidden="1" customWidth="1"/>
    <col min="2054" max="2058" width="13.28515625" style="1" customWidth="1"/>
    <col min="2059" max="2064" width="9.140625" style="1"/>
    <col min="2065" max="2065" width="13.5703125" style="1" customWidth="1"/>
    <col min="2066" max="2066" width="11.7109375" style="1" customWidth="1"/>
    <col min="2067" max="2275" width="9.140625" style="1"/>
    <col min="2276" max="2276" width="8.140625" style="1" customWidth="1"/>
    <col min="2277" max="2277" width="1.7109375" style="1" customWidth="1"/>
    <col min="2278" max="2278" width="24.140625" style="1" customWidth="1"/>
    <col min="2279" max="2309" width="0" style="1" hidden="1" customWidth="1"/>
    <col min="2310" max="2314" width="13.28515625" style="1" customWidth="1"/>
    <col min="2315" max="2320" width="9.140625" style="1"/>
    <col min="2321" max="2321" width="13.5703125" style="1" customWidth="1"/>
    <col min="2322" max="2322" width="11.7109375" style="1" customWidth="1"/>
    <col min="2323" max="2531" width="9.140625" style="1"/>
    <col min="2532" max="2532" width="8.140625" style="1" customWidth="1"/>
    <col min="2533" max="2533" width="1.7109375" style="1" customWidth="1"/>
    <col min="2534" max="2534" width="24.140625" style="1" customWidth="1"/>
    <col min="2535" max="2565" width="0" style="1" hidden="1" customWidth="1"/>
    <col min="2566" max="2570" width="13.28515625" style="1" customWidth="1"/>
    <col min="2571" max="2576" width="9.140625" style="1"/>
    <col min="2577" max="2577" width="13.5703125" style="1" customWidth="1"/>
    <col min="2578" max="2578" width="11.7109375" style="1" customWidth="1"/>
    <col min="2579" max="2787" width="9.140625" style="1"/>
    <col min="2788" max="2788" width="8.140625" style="1" customWidth="1"/>
    <col min="2789" max="2789" width="1.7109375" style="1" customWidth="1"/>
    <col min="2790" max="2790" width="24.140625" style="1" customWidth="1"/>
    <col min="2791" max="2821" width="0" style="1" hidden="1" customWidth="1"/>
    <col min="2822" max="2826" width="13.28515625" style="1" customWidth="1"/>
    <col min="2827" max="2832" width="9.140625" style="1"/>
    <col min="2833" max="2833" width="13.5703125" style="1" customWidth="1"/>
    <col min="2834" max="2834" width="11.7109375" style="1" customWidth="1"/>
    <col min="2835" max="3043" width="9.140625" style="1"/>
    <col min="3044" max="3044" width="8.140625" style="1" customWidth="1"/>
    <col min="3045" max="3045" width="1.7109375" style="1" customWidth="1"/>
    <col min="3046" max="3046" width="24.140625" style="1" customWidth="1"/>
    <col min="3047" max="3077" width="0" style="1" hidden="1" customWidth="1"/>
    <col min="3078" max="3082" width="13.28515625" style="1" customWidth="1"/>
    <col min="3083" max="3088" width="9.140625" style="1"/>
    <col min="3089" max="3089" width="13.5703125" style="1" customWidth="1"/>
    <col min="3090" max="3090" width="11.7109375" style="1" customWidth="1"/>
    <col min="3091" max="3299" width="9.140625" style="1"/>
    <col min="3300" max="3300" width="8.140625" style="1" customWidth="1"/>
    <col min="3301" max="3301" width="1.7109375" style="1" customWidth="1"/>
    <col min="3302" max="3302" width="24.140625" style="1" customWidth="1"/>
    <col min="3303" max="3333" width="0" style="1" hidden="1" customWidth="1"/>
    <col min="3334" max="3338" width="13.28515625" style="1" customWidth="1"/>
    <col min="3339" max="3344" width="9.140625" style="1"/>
    <col min="3345" max="3345" width="13.5703125" style="1" customWidth="1"/>
    <col min="3346" max="3346" width="11.7109375" style="1" customWidth="1"/>
    <col min="3347" max="3555" width="9.140625" style="1"/>
    <col min="3556" max="3556" width="8.140625" style="1" customWidth="1"/>
    <col min="3557" max="3557" width="1.7109375" style="1" customWidth="1"/>
    <col min="3558" max="3558" width="24.140625" style="1" customWidth="1"/>
    <col min="3559" max="3589" width="0" style="1" hidden="1" customWidth="1"/>
    <col min="3590" max="3594" width="13.28515625" style="1" customWidth="1"/>
    <col min="3595" max="3600" width="9.140625" style="1"/>
    <col min="3601" max="3601" width="13.5703125" style="1" customWidth="1"/>
    <col min="3602" max="3602" width="11.7109375" style="1" customWidth="1"/>
    <col min="3603" max="3811" width="9.140625" style="1"/>
    <col min="3812" max="3812" width="8.140625" style="1" customWidth="1"/>
    <col min="3813" max="3813" width="1.7109375" style="1" customWidth="1"/>
    <col min="3814" max="3814" width="24.140625" style="1" customWidth="1"/>
    <col min="3815" max="3845" width="0" style="1" hidden="1" customWidth="1"/>
    <col min="3846" max="3850" width="13.28515625" style="1" customWidth="1"/>
    <col min="3851" max="3856" width="9.140625" style="1"/>
    <col min="3857" max="3857" width="13.5703125" style="1" customWidth="1"/>
    <col min="3858" max="3858" width="11.7109375" style="1" customWidth="1"/>
    <col min="3859" max="4067" width="9.140625" style="1"/>
    <col min="4068" max="4068" width="8.140625" style="1" customWidth="1"/>
    <col min="4069" max="4069" width="1.7109375" style="1" customWidth="1"/>
    <col min="4070" max="4070" width="24.140625" style="1" customWidth="1"/>
    <col min="4071" max="4101" width="0" style="1" hidden="1" customWidth="1"/>
    <col min="4102" max="4106" width="13.28515625" style="1" customWidth="1"/>
    <col min="4107" max="4112" width="9.140625" style="1"/>
    <col min="4113" max="4113" width="13.5703125" style="1" customWidth="1"/>
    <col min="4114" max="4114" width="11.7109375" style="1" customWidth="1"/>
    <col min="4115" max="4323" width="9.140625" style="1"/>
    <col min="4324" max="4324" width="8.140625" style="1" customWidth="1"/>
    <col min="4325" max="4325" width="1.7109375" style="1" customWidth="1"/>
    <col min="4326" max="4326" width="24.140625" style="1" customWidth="1"/>
    <col min="4327" max="4357" width="0" style="1" hidden="1" customWidth="1"/>
    <col min="4358" max="4362" width="13.28515625" style="1" customWidth="1"/>
    <col min="4363" max="4368" width="9.140625" style="1"/>
    <col min="4369" max="4369" width="13.5703125" style="1" customWidth="1"/>
    <col min="4370" max="4370" width="11.7109375" style="1" customWidth="1"/>
    <col min="4371" max="4579" width="9.140625" style="1"/>
    <col min="4580" max="4580" width="8.140625" style="1" customWidth="1"/>
    <col min="4581" max="4581" width="1.7109375" style="1" customWidth="1"/>
    <col min="4582" max="4582" width="24.140625" style="1" customWidth="1"/>
    <col min="4583" max="4613" width="0" style="1" hidden="1" customWidth="1"/>
    <col min="4614" max="4618" width="13.28515625" style="1" customWidth="1"/>
    <col min="4619" max="4624" width="9.140625" style="1"/>
    <col min="4625" max="4625" width="13.5703125" style="1" customWidth="1"/>
    <col min="4626" max="4626" width="11.7109375" style="1" customWidth="1"/>
    <col min="4627" max="4835" width="9.140625" style="1"/>
    <col min="4836" max="4836" width="8.140625" style="1" customWidth="1"/>
    <col min="4837" max="4837" width="1.7109375" style="1" customWidth="1"/>
    <col min="4838" max="4838" width="24.140625" style="1" customWidth="1"/>
    <col min="4839" max="4869" width="0" style="1" hidden="1" customWidth="1"/>
    <col min="4870" max="4874" width="13.28515625" style="1" customWidth="1"/>
    <col min="4875" max="4880" width="9.140625" style="1"/>
    <col min="4881" max="4881" width="13.5703125" style="1" customWidth="1"/>
    <col min="4882" max="4882" width="11.7109375" style="1" customWidth="1"/>
    <col min="4883" max="5091" width="9.140625" style="1"/>
    <col min="5092" max="5092" width="8.140625" style="1" customWidth="1"/>
    <col min="5093" max="5093" width="1.7109375" style="1" customWidth="1"/>
    <col min="5094" max="5094" width="24.140625" style="1" customWidth="1"/>
    <col min="5095" max="5125" width="0" style="1" hidden="1" customWidth="1"/>
    <col min="5126" max="5130" width="13.28515625" style="1" customWidth="1"/>
    <col min="5131" max="5136" width="9.140625" style="1"/>
    <col min="5137" max="5137" width="13.5703125" style="1" customWidth="1"/>
    <col min="5138" max="5138" width="11.7109375" style="1" customWidth="1"/>
    <col min="5139" max="5347" width="9.140625" style="1"/>
    <col min="5348" max="5348" width="8.140625" style="1" customWidth="1"/>
    <col min="5349" max="5349" width="1.7109375" style="1" customWidth="1"/>
    <col min="5350" max="5350" width="24.140625" style="1" customWidth="1"/>
    <col min="5351" max="5381" width="0" style="1" hidden="1" customWidth="1"/>
    <col min="5382" max="5386" width="13.28515625" style="1" customWidth="1"/>
    <col min="5387" max="5392" width="9.140625" style="1"/>
    <col min="5393" max="5393" width="13.5703125" style="1" customWidth="1"/>
    <col min="5394" max="5394" width="11.7109375" style="1" customWidth="1"/>
    <col min="5395" max="5603" width="9.140625" style="1"/>
    <col min="5604" max="5604" width="8.140625" style="1" customWidth="1"/>
    <col min="5605" max="5605" width="1.7109375" style="1" customWidth="1"/>
    <col min="5606" max="5606" width="24.140625" style="1" customWidth="1"/>
    <col min="5607" max="5637" width="0" style="1" hidden="1" customWidth="1"/>
    <col min="5638" max="5642" width="13.28515625" style="1" customWidth="1"/>
    <col min="5643" max="5648" width="9.140625" style="1"/>
    <col min="5649" max="5649" width="13.5703125" style="1" customWidth="1"/>
    <col min="5650" max="5650" width="11.7109375" style="1" customWidth="1"/>
    <col min="5651" max="5859" width="9.140625" style="1"/>
    <col min="5860" max="5860" width="8.140625" style="1" customWidth="1"/>
    <col min="5861" max="5861" width="1.7109375" style="1" customWidth="1"/>
    <col min="5862" max="5862" width="24.140625" style="1" customWidth="1"/>
    <col min="5863" max="5893" width="0" style="1" hidden="1" customWidth="1"/>
    <col min="5894" max="5898" width="13.28515625" style="1" customWidth="1"/>
    <col min="5899" max="5904" width="9.140625" style="1"/>
    <col min="5905" max="5905" width="13.5703125" style="1" customWidth="1"/>
    <col min="5906" max="5906" width="11.7109375" style="1" customWidth="1"/>
    <col min="5907" max="6115" width="9.140625" style="1"/>
    <col min="6116" max="6116" width="8.140625" style="1" customWidth="1"/>
    <col min="6117" max="6117" width="1.7109375" style="1" customWidth="1"/>
    <col min="6118" max="6118" width="24.140625" style="1" customWidth="1"/>
    <col min="6119" max="6149" width="0" style="1" hidden="1" customWidth="1"/>
    <col min="6150" max="6154" width="13.28515625" style="1" customWidth="1"/>
    <col min="6155" max="6160" width="9.140625" style="1"/>
    <col min="6161" max="6161" width="13.5703125" style="1" customWidth="1"/>
    <col min="6162" max="6162" width="11.7109375" style="1" customWidth="1"/>
    <col min="6163" max="6371" width="9.140625" style="1"/>
    <col min="6372" max="6372" width="8.140625" style="1" customWidth="1"/>
    <col min="6373" max="6373" width="1.7109375" style="1" customWidth="1"/>
    <col min="6374" max="6374" width="24.140625" style="1" customWidth="1"/>
    <col min="6375" max="6405" width="0" style="1" hidden="1" customWidth="1"/>
    <col min="6406" max="6410" width="13.28515625" style="1" customWidth="1"/>
    <col min="6411" max="6416" width="9.140625" style="1"/>
    <col min="6417" max="6417" width="13.5703125" style="1" customWidth="1"/>
    <col min="6418" max="6418" width="11.7109375" style="1" customWidth="1"/>
    <col min="6419" max="6627" width="9.140625" style="1"/>
    <col min="6628" max="6628" width="8.140625" style="1" customWidth="1"/>
    <col min="6629" max="6629" width="1.7109375" style="1" customWidth="1"/>
    <col min="6630" max="6630" width="24.140625" style="1" customWidth="1"/>
    <col min="6631" max="6661" width="0" style="1" hidden="1" customWidth="1"/>
    <col min="6662" max="6666" width="13.28515625" style="1" customWidth="1"/>
    <col min="6667" max="6672" width="9.140625" style="1"/>
    <col min="6673" max="6673" width="13.5703125" style="1" customWidth="1"/>
    <col min="6674" max="6674" width="11.7109375" style="1" customWidth="1"/>
    <col min="6675" max="6883" width="9.140625" style="1"/>
    <col min="6884" max="6884" width="8.140625" style="1" customWidth="1"/>
    <col min="6885" max="6885" width="1.7109375" style="1" customWidth="1"/>
    <col min="6886" max="6886" width="24.140625" style="1" customWidth="1"/>
    <col min="6887" max="6917" width="0" style="1" hidden="1" customWidth="1"/>
    <col min="6918" max="6922" width="13.28515625" style="1" customWidth="1"/>
    <col min="6923" max="6928" width="9.140625" style="1"/>
    <col min="6929" max="6929" width="13.5703125" style="1" customWidth="1"/>
    <col min="6930" max="6930" width="11.7109375" style="1" customWidth="1"/>
    <col min="6931" max="7139" width="9.140625" style="1"/>
    <col min="7140" max="7140" width="8.140625" style="1" customWidth="1"/>
    <col min="7141" max="7141" width="1.7109375" style="1" customWidth="1"/>
    <col min="7142" max="7142" width="24.140625" style="1" customWidth="1"/>
    <col min="7143" max="7173" width="0" style="1" hidden="1" customWidth="1"/>
    <col min="7174" max="7178" width="13.28515625" style="1" customWidth="1"/>
    <col min="7179" max="7184" width="9.140625" style="1"/>
    <col min="7185" max="7185" width="13.5703125" style="1" customWidth="1"/>
    <col min="7186" max="7186" width="11.7109375" style="1" customWidth="1"/>
    <col min="7187" max="7395" width="9.140625" style="1"/>
    <col min="7396" max="7396" width="8.140625" style="1" customWidth="1"/>
    <col min="7397" max="7397" width="1.7109375" style="1" customWidth="1"/>
    <col min="7398" max="7398" width="24.140625" style="1" customWidth="1"/>
    <col min="7399" max="7429" width="0" style="1" hidden="1" customWidth="1"/>
    <col min="7430" max="7434" width="13.28515625" style="1" customWidth="1"/>
    <col min="7435" max="7440" width="9.140625" style="1"/>
    <col min="7441" max="7441" width="13.5703125" style="1" customWidth="1"/>
    <col min="7442" max="7442" width="11.7109375" style="1" customWidth="1"/>
    <col min="7443" max="7651" width="9.140625" style="1"/>
    <col min="7652" max="7652" width="8.140625" style="1" customWidth="1"/>
    <col min="7653" max="7653" width="1.7109375" style="1" customWidth="1"/>
    <col min="7654" max="7654" width="24.140625" style="1" customWidth="1"/>
    <col min="7655" max="7685" width="0" style="1" hidden="1" customWidth="1"/>
    <col min="7686" max="7690" width="13.28515625" style="1" customWidth="1"/>
    <col min="7691" max="7696" width="9.140625" style="1"/>
    <col min="7697" max="7697" width="13.5703125" style="1" customWidth="1"/>
    <col min="7698" max="7698" width="11.7109375" style="1" customWidth="1"/>
    <col min="7699" max="7907" width="9.140625" style="1"/>
    <col min="7908" max="7908" width="8.140625" style="1" customWidth="1"/>
    <col min="7909" max="7909" width="1.7109375" style="1" customWidth="1"/>
    <col min="7910" max="7910" width="24.140625" style="1" customWidth="1"/>
    <col min="7911" max="7941" width="0" style="1" hidden="1" customWidth="1"/>
    <col min="7942" max="7946" width="13.28515625" style="1" customWidth="1"/>
    <col min="7947" max="7952" width="9.140625" style="1"/>
    <col min="7953" max="7953" width="13.5703125" style="1" customWidth="1"/>
    <col min="7954" max="7954" width="11.7109375" style="1" customWidth="1"/>
    <col min="7955" max="8163" width="9.140625" style="1"/>
    <col min="8164" max="8164" width="8.140625" style="1" customWidth="1"/>
    <col min="8165" max="8165" width="1.7109375" style="1" customWidth="1"/>
    <col min="8166" max="8166" width="24.140625" style="1" customWidth="1"/>
    <col min="8167" max="8197" width="0" style="1" hidden="1" customWidth="1"/>
    <col min="8198" max="8202" width="13.28515625" style="1" customWidth="1"/>
    <col min="8203" max="8208" width="9.140625" style="1"/>
    <col min="8209" max="8209" width="13.5703125" style="1" customWidth="1"/>
    <col min="8210" max="8210" width="11.7109375" style="1" customWidth="1"/>
    <col min="8211" max="8419" width="9.140625" style="1"/>
    <col min="8420" max="8420" width="8.140625" style="1" customWidth="1"/>
    <col min="8421" max="8421" width="1.7109375" style="1" customWidth="1"/>
    <col min="8422" max="8422" width="24.140625" style="1" customWidth="1"/>
    <col min="8423" max="8453" width="0" style="1" hidden="1" customWidth="1"/>
    <col min="8454" max="8458" width="13.28515625" style="1" customWidth="1"/>
    <col min="8459" max="8464" width="9.140625" style="1"/>
    <col min="8465" max="8465" width="13.5703125" style="1" customWidth="1"/>
    <col min="8466" max="8466" width="11.7109375" style="1" customWidth="1"/>
    <col min="8467" max="8675" width="9.140625" style="1"/>
    <col min="8676" max="8676" width="8.140625" style="1" customWidth="1"/>
    <col min="8677" max="8677" width="1.7109375" style="1" customWidth="1"/>
    <col min="8678" max="8678" width="24.140625" style="1" customWidth="1"/>
    <col min="8679" max="8709" width="0" style="1" hidden="1" customWidth="1"/>
    <col min="8710" max="8714" width="13.28515625" style="1" customWidth="1"/>
    <col min="8715" max="8720" width="9.140625" style="1"/>
    <col min="8721" max="8721" width="13.5703125" style="1" customWidth="1"/>
    <col min="8722" max="8722" width="11.7109375" style="1" customWidth="1"/>
    <col min="8723" max="8931" width="9.140625" style="1"/>
    <col min="8932" max="8932" width="8.140625" style="1" customWidth="1"/>
    <col min="8933" max="8933" width="1.7109375" style="1" customWidth="1"/>
    <col min="8934" max="8934" width="24.140625" style="1" customWidth="1"/>
    <col min="8935" max="8965" width="0" style="1" hidden="1" customWidth="1"/>
    <col min="8966" max="8970" width="13.28515625" style="1" customWidth="1"/>
    <col min="8971" max="8976" width="9.140625" style="1"/>
    <col min="8977" max="8977" width="13.5703125" style="1" customWidth="1"/>
    <col min="8978" max="8978" width="11.7109375" style="1" customWidth="1"/>
    <col min="8979" max="9187" width="9.140625" style="1"/>
    <col min="9188" max="9188" width="8.140625" style="1" customWidth="1"/>
    <col min="9189" max="9189" width="1.7109375" style="1" customWidth="1"/>
    <col min="9190" max="9190" width="24.140625" style="1" customWidth="1"/>
    <col min="9191" max="9221" width="0" style="1" hidden="1" customWidth="1"/>
    <col min="9222" max="9226" width="13.28515625" style="1" customWidth="1"/>
    <col min="9227" max="9232" width="9.140625" style="1"/>
    <col min="9233" max="9233" width="13.5703125" style="1" customWidth="1"/>
    <col min="9234" max="9234" width="11.7109375" style="1" customWidth="1"/>
    <col min="9235" max="9443" width="9.140625" style="1"/>
    <col min="9444" max="9444" width="8.140625" style="1" customWidth="1"/>
    <col min="9445" max="9445" width="1.7109375" style="1" customWidth="1"/>
    <col min="9446" max="9446" width="24.140625" style="1" customWidth="1"/>
    <col min="9447" max="9477" width="0" style="1" hidden="1" customWidth="1"/>
    <col min="9478" max="9482" width="13.28515625" style="1" customWidth="1"/>
    <col min="9483" max="9488" width="9.140625" style="1"/>
    <col min="9489" max="9489" width="13.5703125" style="1" customWidth="1"/>
    <col min="9490" max="9490" width="11.7109375" style="1" customWidth="1"/>
    <col min="9491" max="9699" width="9.140625" style="1"/>
    <col min="9700" max="9700" width="8.140625" style="1" customWidth="1"/>
    <col min="9701" max="9701" width="1.7109375" style="1" customWidth="1"/>
    <col min="9702" max="9702" width="24.140625" style="1" customWidth="1"/>
    <col min="9703" max="9733" width="0" style="1" hidden="1" customWidth="1"/>
    <col min="9734" max="9738" width="13.28515625" style="1" customWidth="1"/>
    <col min="9739" max="9744" width="9.140625" style="1"/>
    <col min="9745" max="9745" width="13.5703125" style="1" customWidth="1"/>
    <col min="9746" max="9746" width="11.7109375" style="1" customWidth="1"/>
    <col min="9747" max="9955" width="9.140625" style="1"/>
    <col min="9956" max="9956" width="8.140625" style="1" customWidth="1"/>
    <col min="9957" max="9957" width="1.7109375" style="1" customWidth="1"/>
    <col min="9958" max="9958" width="24.140625" style="1" customWidth="1"/>
    <col min="9959" max="9989" width="0" style="1" hidden="1" customWidth="1"/>
    <col min="9990" max="9994" width="13.28515625" style="1" customWidth="1"/>
    <col min="9995" max="10000" width="9.140625" style="1"/>
    <col min="10001" max="10001" width="13.5703125" style="1" customWidth="1"/>
    <col min="10002" max="10002" width="11.7109375" style="1" customWidth="1"/>
    <col min="10003" max="10211" width="9.140625" style="1"/>
    <col min="10212" max="10212" width="8.140625" style="1" customWidth="1"/>
    <col min="10213" max="10213" width="1.7109375" style="1" customWidth="1"/>
    <col min="10214" max="10214" width="24.140625" style="1" customWidth="1"/>
    <col min="10215" max="10245" width="0" style="1" hidden="1" customWidth="1"/>
    <col min="10246" max="10250" width="13.28515625" style="1" customWidth="1"/>
    <col min="10251" max="10256" width="9.140625" style="1"/>
    <col min="10257" max="10257" width="13.5703125" style="1" customWidth="1"/>
    <col min="10258" max="10258" width="11.7109375" style="1" customWidth="1"/>
    <col min="10259" max="10467" width="9.140625" style="1"/>
    <col min="10468" max="10468" width="8.140625" style="1" customWidth="1"/>
    <col min="10469" max="10469" width="1.7109375" style="1" customWidth="1"/>
    <col min="10470" max="10470" width="24.140625" style="1" customWidth="1"/>
    <col min="10471" max="10501" width="0" style="1" hidden="1" customWidth="1"/>
    <col min="10502" max="10506" width="13.28515625" style="1" customWidth="1"/>
    <col min="10507" max="10512" width="9.140625" style="1"/>
    <col min="10513" max="10513" width="13.5703125" style="1" customWidth="1"/>
    <col min="10514" max="10514" width="11.7109375" style="1" customWidth="1"/>
    <col min="10515" max="10723" width="9.140625" style="1"/>
    <col min="10724" max="10724" width="8.140625" style="1" customWidth="1"/>
    <col min="10725" max="10725" width="1.7109375" style="1" customWidth="1"/>
    <col min="10726" max="10726" width="24.140625" style="1" customWidth="1"/>
    <col min="10727" max="10757" width="0" style="1" hidden="1" customWidth="1"/>
    <col min="10758" max="10762" width="13.28515625" style="1" customWidth="1"/>
    <col min="10763" max="10768" width="9.140625" style="1"/>
    <col min="10769" max="10769" width="13.5703125" style="1" customWidth="1"/>
    <col min="10770" max="10770" width="11.7109375" style="1" customWidth="1"/>
    <col min="10771" max="10979" width="9.140625" style="1"/>
    <col min="10980" max="10980" width="8.140625" style="1" customWidth="1"/>
    <col min="10981" max="10981" width="1.7109375" style="1" customWidth="1"/>
    <col min="10982" max="10982" width="24.140625" style="1" customWidth="1"/>
    <col min="10983" max="11013" width="0" style="1" hidden="1" customWidth="1"/>
    <col min="11014" max="11018" width="13.28515625" style="1" customWidth="1"/>
    <col min="11019" max="11024" width="9.140625" style="1"/>
    <col min="11025" max="11025" width="13.5703125" style="1" customWidth="1"/>
    <col min="11026" max="11026" width="11.7109375" style="1" customWidth="1"/>
    <col min="11027" max="11235" width="9.140625" style="1"/>
    <col min="11236" max="11236" width="8.140625" style="1" customWidth="1"/>
    <col min="11237" max="11237" width="1.7109375" style="1" customWidth="1"/>
    <col min="11238" max="11238" width="24.140625" style="1" customWidth="1"/>
    <col min="11239" max="11269" width="0" style="1" hidden="1" customWidth="1"/>
    <col min="11270" max="11274" width="13.28515625" style="1" customWidth="1"/>
    <col min="11275" max="11280" width="9.140625" style="1"/>
    <col min="11281" max="11281" width="13.5703125" style="1" customWidth="1"/>
    <col min="11282" max="11282" width="11.7109375" style="1" customWidth="1"/>
    <col min="11283" max="11491" width="9.140625" style="1"/>
    <col min="11492" max="11492" width="8.140625" style="1" customWidth="1"/>
    <col min="11493" max="11493" width="1.7109375" style="1" customWidth="1"/>
    <col min="11494" max="11494" width="24.140625" style="1" customWidth="1"/>
    <col min="11495" max="11525" width="0" style="1" hidden="1" customWidth="1"/>
    <col min="11526" max="11530" width="13.28515625" style="1" customWidth="1"/>
    <col min="11531" max="11536" width="9.140625" style="1"/>
    <col min="11537" max="11537" width="13.5703125" style="1" customWidth="1"/>
    <col min="11538" max="11538" width="11.7109375" style="1" customWidth="1"/>
    <col min="11539" max="11747" width="9.140625" style="1"/>
    <col min="11748" max="11748" width="8.140625" style="1" customWidth="1"/>
    <col min="11749" max="11749" width="1.7109375" style="1" customWidth="1"/>
    <col min="11750" max="11750" width="24.140625" style="1" customWidth="1"/>
    <col min="11751" max="11781" width="0" style="1" hidden="1" customWidth="1"/>
    <col min="11782" max="11786" width="13.28515625" style="1" customWidth="1"/>
    <col min="11787" max="11792" width="9.140625" style="1"/>
    <col min="11793" max="11793" width="13.5703125" style="1" customWidth="1"/>
    <col min="11794" max="11794" width="11.7109375" style="1" customWidth="1"/>
    <col min="11795" max="12003" width="9.140625" style="1"/>
    <col min="12004" max="12004" width="8.140625" style="1" customWidth="1"/>
    <col min="12005" max="12005" width="1.7109375" style="1" customWidth="1"/>
    <col min="12006" max="12006" width="24.140625" style="1" customWidth="1"/>
    <col min="12007" max="12037" width="0" style="1" hidden="1" customWidth="1"/>
    <col min="12038" max="12042" width="13.28515625" style="1" customWidth="1"/>
    <col min="12043" max="12048" width="9.140625" style="1"/>
    <col min="12049" max="12049" width="13.5703125" style="1" customWidth="1"/>
    <col min="12050" max="12050" width="11.7109375" style="1" customWidth="1"/>
    <col min="12051" max="12259" width="9.140625" style="1"/>
    <col min="12260" max="12260" width="8.140625" style="1" customWidth="1"/>
    <col min="12261" max="12261" width="1.7109375" style="1" customWidth="1"/>
    <col min="12262" max="12262" width="24.140625" style="1" customWidth="1"/>
    <col min="12263" max="12293" width="0" style="1" hidden="1" customWidth="1"/>
    <col min="12294" max="12298" width="13.28515625" style="1" customWidth="1"/>
    <col min="12299" max="12304" width="9.140625" style="1"/>
    <col min="12305" max="12305" width="13.5703125" style="1" customWidth="1"/>
    <col min="12306" max="12306" width="11.7109375" style="1" customWidth="1"/>
    <col min="12307" max="12515" width="9.140625" style="1"/>
    <col min="12516" max="12516" width="8.140625" style="1" customWidth="1"/>
    <col min="12517" max="12517" width="1.7109375" style="1" customWidth="1"/>
    <col min="12518" max="12518" width="24.140625" style="1" customWidth="1"/>
    <col min="12519" max="12549" width="0" style="1" hidden="1" customWidth="1"/>
    <col min="12550" max="12554" width="13.28515625" style="1" customWidth="1"/>
    <col min="12555" max="12560" width="9.140625" style="1"/>
    <col min="12561" max="12561" width="13.5703125" style="1" customWidth="1"/>
    <col min="12562" max="12562" width="11.7109375" style="1" customWidth="1"/>
    <col min="12563" max="12771" width="9.140625" style="1"/>
    <col min="12772" max="12772" width="8.140625" style="1" customWidth="1"/>
    <col min="12773" max="12773" width="1.7109375" style="1" customWidth="1"/>
    <col min="12774" max="12774" width="24.140625" style="1" customWidth="1"/>
    <col min="12775" max="12805" width="0" style="1" hidden="1" customWidth="1"/>
    <col min="12806" max="12810" width="13.28515625" style="1" customWidth="1"/>
    <col min="12811" max="12816" width="9.140625" style="1"/>
    <col min="12817" max="12817" width="13.5703125" style="1" customWidth="1"/>
    <col min="12818" max="12818" width="11.7109375" style="1" customWidth="1"/>
    <col min="12819" max="13027" width="9.140625" style="1"/>
    <col min="13028" max="13028" width="8.140625" style="1" customWidth="1"/>
    <col min="13029" max="13029" width="1.7109375" style="1" customWidth="1"/>
    <col min="13030" max="13030" width="24.140625" style="1" customWidth="1"/>
    <col min="13031" max="13061" width="0" style="1" hidden="1" customWidth="1"/>
    <col min="13062" max="13066" width="13.28515625" style="1" customWidth="1"/>
    <col min="13067" max="13072" width="9.140625" style="1"/>
    <col min="13073" max="13073" width="13.5703125" style="1" customWidth="1"/>
    <col min="13074" max="13074" width="11.7109375" style="1" customWidth="1"/>
    <col min="13075" max="13283" width="9.140625" style="1"/>
    <col min="13284" max="13284" width="8.140625" style="1" customWidth="1"/>
    <col min="13285" max="13285" width="1.7109375" style="1" customWidth="1"/>
    <col min="13286" max="13286" width="24.140625" style="1" customWidth="1"/>
    <col min="13287" max="13317" width="0" style="1" hidden="1" customWidth="1"/>
    <col min="13318" max="13322" width="13.28515625" style="1" customWidth="1"/>
    <col min="13323" max="13328" width="9.140625" style="1"/>
    <col min="13329" max="13329" width="13.5703125" style="1" customWidth="1"/>
    <col min="13330" max="13330" width="11.7109375" style="1" customWidth="1"/>
    <col min="13331" max="13539" width="9.140625" style="1"/>
    <col min="13540" max="13540" width="8.140625" style="1" customWidth="1"/>
    <col min="13541" max="13541" width="1.7109375" style="1" customWidth="1"/>
    <col min="13542" max="13542" width="24.140625" style="1" customWidth="1"/>
    <col min="13543" max="13573" width="0" style="1" hidden="1" customWidth="1"/>
    <col min="13574" max="13578" width="13.28515625" style="1" customWidth="1"/>
    <col min="13579" max="13584" width="9.140625" style="1"/>
    <col min="13585" max="13585" width="13.5703125" style="1" customWidth="1"/>
    <col min="13586" max="13586" width="11.7109375" style="1" customWidth="1"/>
    <col min="13587" max="13795" width="9.140625" style="1"/>
    <col min="13796" max="13796" width="8.140625" style="1" customWidth="1"/>
    <col min="13797" max="13797" width="1.7109375" style="1" customWidth="1"/>
    <col min="13798" max="13798" width="24.140625" style="1" customWidth="1"/>
    <col min="13799" max="13829" width="0" style="1" hidden="1" customWidth="1"/>
    <col min="13830" max="13834" width="13.28515625" style="1" customWidth="1"/>
    <col min="13835" max="13840" width="9.140625" style="1"/>
    <col min="13841" max="13841" width="13.5703125" style="1" customWidth="1"/>
    <col min="13842" max="13842" width="11.7109375" style="1" customWidth="1"/>
    <col min="13843" max="14051" width="9.140625" style="1"/>
    <col min="14052" max="14052" width="8.140625" style="1" customWidth="1"/>
    <col min="14053" max="14053" width="1.7109375" style="1" customWidth="1"/>
    <col min="14054" max="14054" width="24.140625" style="1" customWidth="1"/>
    <col min="14055" max="14085" width="0" style="1" hidden="1" customWidth="1"/>
    <col min="14086" max="14090" width="13.28515625" style="1" customWidth="1"/>
    <col min="14091" max="14096" width="9.140625" style="1"/>
    <col min="14097" max="14097" width="13.5703125" style="1" customWidth="1"/>
    <col min="14098" max="14098" width="11.7109375" style="1" customWidth="1"/>
    <col min="14099" max="14307" width="9.140625" style="1"/>
    <col min="14308" max="14308" width="8.140625" style="1" customWidth="1"/>
    <col min="14309" max="14309" width="1.7109375" style="1" customWidth="1"/>
    <col min="14310" max="14310" width="24.140625" style="1" customWidth="1"/>
    <col min="14311" max="14341" width="0" style="1" hidden="1" customWidth="1"/>
    <col min="14342" max="14346" width="13.28515625" style="1" customWidth="1"/>
    <col min="14347" max="14352" width="9.140625" style="1"/>
    <col min="14353" max="14353" width="13.5703125" style="1" customWidth="1"/>
    <col min="14354" max="14354" width="11.7109375" style="1" customWidth="1"/>
    <col min="14355" max="14563" width="9.140625" style="1"/>
    <col min="14564" max="14564" width="8.140625" style="1" customWidth="1"/>
    <col min="14565" max="14565" width="1.7109375" style="1" customWidth="1"/>
    <col min="14566" max="14566" width="24.140625" style="1" customWidth="1"/>
    <col min="14567" max="14597" width="0" style="1" hidden="1" customWidth="1"/>
    <col min="14598" max="14602" width="13.28515625" style="1" customWidth="1"/>
    <col min="14603" max="14608" width="9.140625" style="1"/>
    <col min="14609" max="14609" width="13.5703125" style="1" customWidth="1"/>
    <col min="14610" max="14610" width="11.7109375" style="1" customWidth="1"/>
    <col min="14611" max="14819" width="9.140625" style="1"/>
    <col min="14820" max="14820" width="8.140625" style="1" customWidth="1"/>
    <col min="14821" max="14821" width="1.7109375" style="1" customWidth="1"/>
    <col min="14822" max="14822" width="24.140625" style="1" customWidth="1"/>
    <col min="14823" max="14853" width="0" style="1" hidden="1" customWidth="1"/>
    <col min="14854" max="14858" width="13.28515625" style="1" customWidth="1"/>
    <col min="14859" max="14864" width="9.140625" style="1"/>
    <col min="14865" max="14865" width="13.5703125" style="1" customWidth="1"/>
    <col min="14866" max="14866" width="11.7109375" style="1" customWidth="1"/>
    <col min="14867" max="15075" width="9.140625" style="1"/>
    <col min="15076" max="15076" width="8.140625" style="1" customWidth="1"/>
    <col min="15077" max="15077" width="1.7109375" style="1" customWidth="1"/>
    <col min="15078" max="15078" width="24.140625" style="1" customWidth="1"/>
    <col min="15079" max="15109" width="0" style="1" hidden="1" customWidth="1"/>
    <col min="15110" max="15114" width="13.28515625" style="1" customWidth="1"/>
    <col min="15115" max="15120" width="9.140625" style="1"/>
    <col min="15121" max="15121" width="13.5703125" style="1" customWidth="1"/>
    <col min="15122" max="15122" width="11.7109375" style="1" customWidth="1"/>
    <col min="15123" max="15331" width="9.140625" style="1"/>
    <col min="15332" max="15332" width="8.140625" style="1" customWidth="1"/>
    <col min="15333" max="15333" width="1.7109375" style="1" customWidth="1"/>
    <col min="15334" max="15334" width="24.140625" style="1" customWidth="1"/>
    <col min="15335" max="15365" width="0" style="1" hidden="1" customWidth="1"/>
    <col min="15366" max="15370" width="13.28515625" style="1" customWidth="1"/>
    <col min="15371" max="15376" width="9.140625" style="1"/>
    <col min="15377" max="15377" width="13.5703125" style="1" customWidth="1"/>
    <col min="15378" max="15378" width="11.7109375" style="1" customWidth="1"/>
    <col min="15379" max="15587" width="9.140625" style="1"/>
    <col min="15588" max="15588" width="8.140625" style="1" customWidth="1"/>
    <col min="15589" max="15589" width="1.7109375" style="1" customWidth="1"/>
    <col min="15590" max="15590" width="24.140625" style="1" customWidth="1"/>
    <col min="15591" max="15621" width="0" style="1" hidden="1" customWidth="1"/>
    <col min="15622" max="15626" width="13.28515625" style="1" customWidth="1"/>
    <col min="15627" max="15632" width="9.140625" style="1"/>
    <col min="15633" max="15633" width="13.5703125" style="1" customWidth="1"/>
    <col min="15634" max="15634" width="11.7109375" style="1" customWidth="1"/>
    <col min="15635" max="15843" width="9.140625" style="1"/>
    <col min="15844" max="15844" width="8.140625" style="1" customWidth="1"/>
    <col min="15845" max="15845" width="1.7109375" style="1" customWidth="1"/>
    <col min="15846" max="15846" width="24.140625" style="1" customWidth="1"/>
    <col min="15847" max="15877" width="0" style="1" hidden="1" customWidth="1"/>
    <col min="15878" max="15882" width="13.28515625" style="1" customWidth="1"/>
    <col min="15883" max="15888" width="9.140625" style="1"/>
    <col min="15889" max="15889" width="13.5703125" style="1" customWidth="1"/>
    <col min="15890" max="15890" width="11.7109375" style="1" customWidth="1"/>
    <col min="15891" max="16099" width="9.140625" style="1"/>
    <col min="16100" max="16100" width="8.140625" style="1" customWidth="1"/>
    <col min="16101" max="16101" width="1.7109375" style="1" customWidth="1"/>
    <col min="16102" max="16102" width="24.140625" style="1" customWidth="1"/>
    <col min="16103" max="16133" width="0" style="1" hidden="1" customWidth="1"/>
    <col min="16134" max="16138" width="13.28515625" style="1" customWidth="1"/>
    <col min="16139" max="16144" width="9.140625" style="1"/>
    <col min="16145" max="16145" width="13.5703125" style="1" customWidth="1"/>
    <col min="16146" max="16146" width="11.7109375" style="1" customWidth="1"/>
    <col min="16147" max="16384" width="9.140625" style="1"/>
  </cols>
  <sheetData>
    <row r="3" spans="2:151">
      <c r="J3" s="48" t="s">
        <v>222</v>
      </c>
    </row>
    <row r="4" spans="2:151">
      <c r="E4" s="268"/>
      <c r="F4" s="268"/>
    </row>
    <row r="5" spans="2:151" ht="9" customHeight="1"/>
    <row r="8" spans="2:151" ht="15.75">
      <c r="B8" s="161">
        <v>11.08</v>
      </c>
      <c r="D8" s="267" t="s">
        <v>231</v>
      </c>
      <c r="E8" s="267"/>
      <c r="F8" s="267"/>
      <c r="G8" s="267"/>
      <c r="H8" s="267"/>
      <c r="I8" s="267"/>
      <c r="J8" s="267"/>
    </row>
    <row r="11" spans="2:151">
      <c r="C11" s="233"/>
      <c r="D11" s="233"/>
      <c r="E11" s="187">
        <v>2010</v>
      </c>
      <c r="F11" s="187">
        <v>2011</v>
      </c>
      <c r="G11" s="187">
        <v>2012</v>
      </c>
      <c r="H11" s="187">
        <v>2013</v>
      </c>
      <c r="I11" s="187">
        <v>2014</v>
      </c>
      <c r="J11" s="187">
        <v>2015</v>
      </c>
      <c r="K11" s="183"/>
      <c r="L11" s="183"/>
      <c r="M11" s="183"/>
    </row>
    <row r="13" spans="2:151">
      <c r="C13" s="234" t="s">
        <v>80</v>
      </c>
      <c r="D13" s="234"/>
      <c r="E13" s="235">
        <f t="shared" ref="E13:H13" si="0">SUM(E14:E19)</f>
        <v>1009</v>
      </c>
      <c r="F13" s="235">
        <f t="shared" si="0"/>
        <v>1224</v>
      </c>
      <c r="G13" s="236">
        <f t="shared" si="0"/>
        <v>1480</v>
      </c>
      <c r="H13" s="236">
        <f t="shared" si="0"/>
        <v>1342</v>
      </c>
      <c r="I13" s="236">
        <f>SUM(I14:I19)</f>
        <v>1536</v>
      </c>
      <c r="J13" s="236">
        <f>SUM(J14:J19)</f>
        <v>1403</v>
      </c>
      <c r="K13" s="236"/>
      <c r="L13" s="236"/>
      <c r="M13" s="236"/>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row>
    <row r="14" spans="2:151">
      <c r="C14" s="237"/>
      <c r="D14" s="237" t="s">
        <v>81</v>
      </c>
      <c r="E14" s="167">
        <v>859</v>
      </c>
      <c r="F14" s="167">
        <v>1084</v>
      </c>
      <c r="G14" s="167">
        <v>1290</v>
      </c>
      <c r="H14" s="167">
        <v>1171</v>
      </c>
      <c r="I14" s="167">
        <v>1309</v>
      </c>
      <c r="J14" s="167">
        <v>1183</v>
      </c>
      <c r="K14" s="167"/>
      <c r="L14" s="167"/>
      <c r="M14" s="167"/>
    </row>
    <row r="15" spans="2:151">
      <c r="C15" s="237"/>
      <c r="D15" s="237" t="s">
        <v>82</v>
      </c>
      <c r="E15" s="167">
        <v>95</v>
      </c>
      <c r="F15" s="167">
        <v>85</v>
      </c>
      <c r="G15" s="167">
        <v>101</v>
      </c>
      <c r="H15" s="167">
        <v>95</v>
      </c>
      <c r="I15" s="167">
        <v>121</v>
      </c>
      <c r="J15" s="167">
        <v>169</v>
      </c>
      <c r="K15" s="167"/>
      <c r="L15" s="167"/>
      <c r="M15" s="167"/>
    </row>
    <row r="16" spans="2:151">
      <c r="C16" s="237"/>
      <c r="D16" s="237" t="s">
        <v>83</v>
      </c>
      <c r="E16" s="167">
        <v>7</v>
      </c>
      <c r="F16" s="167">
        <v>11</v>
      </c>
      <c r="G16" s="167">
        <v>5</v>
      </c>
      <c r="H16" s="167">
        <v>4</v>
      </c>
      <c r="I16" s="167">
        <v>4</v>
      </c>
      <c r="J16" s="167">
        <v>7</v>
      </c>
      <c r="K16" s="167"/>
      <c r="L16" s="167"/>
      <c r="M16" s="167"/>
    </row>
    <row r="17" spans="3:19">
      <c r="C17" s="237"/>
      <c r="D17" s="237" t="s">
        <v>84</v>
      </c>
      <c r="E17" s="167">
        <v>22</v>
      </c>
      <c r="F17" s="167">
        <v>29</v>
      </c>
      <c r="G17" s="167">
        <v>66</v>
      </c>
      <c r="H17" s="167">
        <v>58</v>
      </c>
      <c r="I17" s="167">
        <v>91</v>
      </c>
      <c r="J17" s="167">
        <v>26</v>
      </c>
      <c r="K17" s="167"/>
      <c r="L17" s="167"/>
      <c r="M17" s="167"/>
    </row>
    <row r="18" spans="3:19">
      <c r="C18" s="237"/>
      <c r="D18" s="237" t="s">
        <v>85</v>
      </c>
      <c r="E18" s="238" t="s">
        <v>86</v>
      </c>
      <c r="F18" s="167">
        <v>3</v>
      </c>
      <c r="G18" s="167">
        <v>0</v>
      </c>
      <c r="H18" s="167">
        <v>0</v>
      </c>
      <c r="I18" s="167">
        <v>0</v>
      </c>
      <c r="J18" s="167">
        <v>1</v>
      </c>
      <c r="K18" s="167"/>
      <c r="L18" s="167"/>
      <c r="M18" s="167"/>
    </row>
    <row r="19" spans="3:19">
      <c r="C19" s="237"/>
      <c r="D19" s="237" t="s">
        <v>87</v>
      </c>
      <c r="E19" s="167">
        <v>26</v>
      </c>
      <c r="F19" s="167">
        <v>12</v>
      </c>
      <c r="G19" s="167">
        <v>18</v>
      </c>
      <c r="H19" s="167">
        <v>14</v>
      </c>
      <c r="I19" s="167">
        <v>11</v>
      </c>
      <c r="J19" s="167">
        <v>17</v>
      </c>
      <c r="K19" s="167"/>
      <c r="L19" s="167"/>
      <c r="M19" s="167"/>
    </row>
    <row r="20" spans="3:19">
      <c r="C20" s="234"/>
      <c r="D20" s="234"/>
      <c r="G20" s="167"/>
      <c r="H20" s="167"/>
      <c r="I20" s="167"/>
      <c r="J20" s="167"/>
      <c r="K20" s="167"/>
      <c r="L20" s="167"/>
      <c r="M20" s="167"/>
    </row>
    <row r="21" spans="3:19">
      <c r="C21" s="148" t="s">
        <v>88</v>
      </c>
      <c r="E21" s="240">
        <f t="shared" ref="E21:H21" si="1">SUM(E22:E27)</f>
        <v>982</v>
      </c>
      <c r="F21" s="240">
        <f t="shared" si="1"/>
        <v>748</v>
      </c>
      <c r="G21" s="239">
        <f t="shared" si="1"/>
        <v>768</v>
      </c>
      <c r="H21" s="239">
        <f t="shared" si="1"/>
        <v>825</v>
      </c>
      <c r="I21" s="239">
        <f>SUM(I22:I27)</f>
        <v>1389</v>
      </c>
      <c r="J21" s="239">
        <f>SUM(J22:J27)</f>
        <v>1543</v>
      </c>
      <c r="K21" s="239"/>
      <c r="L21" s="239"/>
      <c r="M21" s="239"/>
    </row>
    <row r="22" spans="3:19">
      <c r="D22" s="237" t="s">
        <v>81</v>
      </c>
      <c r="E22" s="167">
        <v>720</v>
      </c>
      <c r="F22" s="167">
        <v>541</v>
      </c>
      <c r="G22" s="167">
        <v>631</v>
      </c>
      <c r="H22" s="167">
        <v>661</v>
      </c>
      <c r="I22" s="167">
        <v>1058</v>
      </c>
      <c r="J22" s="167">
        <v>1269</v>
      </c>
      <c r="K22" s="167"/>
      <c r="L22" s="167"/>
      <c r="M22" s="167"/>
    </row>
    <row r="23" spans="3:19">
      <c r="D23" s="237" t="s">
        <v>82</v>
      </c>
      <c r="E23" s="167">
        <v>126</v>
      </c>
      <c r="F23" s="167">
        <v>99</v>
      </c>
      <c r="G23" s="167">
        <v>106</v>
      </c>
      <c r="H23" s="167">
        <v>94</v>
      </c>
      <c r="I23" s="167">
        <v>243</v>
      </c>
      <c r="J23" s="167">
        <v>165</v>
      </c>
      <c r="K23" s="167"/>
      <c r="L23" s="167"/>
      <c r="M23" s="167"/>
    </row>
    <row r="24" spans="3:19">
      <c r="D24" s="237" t="s">
        <v>83</v>
      </c>
      <c r="E24" s="167">
        <v>10</v>
      </c>
      <c r="F24" s="167">
        <v>21</v>
      </c>
      <c r="G24" s="167">
        <v>5</v>
      </c>
      <c r="H24" s="167">
        <v>7</v>
      </c>
      <c r="I24" s="167">
        <v>25</v>
      </c>
      <c r="J24" s="167">
        <v>10</v>
      </c>
      <c r="K24" s="167"/>
      <c r="L24" s="167"/>
      <c r="M24" s="167"/>
    </row>
    <row r="25" spans="3:19">
      <c r="D25" s="237" t="s">
        <v>84</v>
      </c>
      <c r="E25" s="167">
        <v>81</v>
      </c>
      <c r="F25" s="167">
        <v>58</v>
      </c>
      <c r="G25" s="167">
        <v>2</v>
      </c>
      <c r="H25" s="167">
        <v>48</v>
      </c>
      <c r="I25" s="167">
        <v>48</v>
      </c>
      <c r="J25" s="167">
        <v>83</v>
      </c>
      <c r="K25" s="167"/>
      <c r="L25" s="167"/>
      <c r="M25" s="167"/>
    </row>
    <row r="26" spans="3:19">
      <c r="D26" s="237" t="s">
        <v>85</v>
      </c>
      <c r="E26" s="167">
        <v>5</v>
      </c>
      <c r="F26" s="167">
        <v>9</v>
      </c>
      <c r="G26" s="167">
        <v>2</v>
      </c>
      <c r="H26" s="167">
        <v>1</v>
      </c>
      <c r="I26" s="167">
        <v>1</v>
      </c>
      <c r="J26" s="167">
        <v>7</v>
      </c>
      <c r="K26" s="167"/>
      <c r="L26" s="167"/>
      <c r="M26" s="167"/>
      <c r="P26" s="159" t="s">
        <v>89</v>
      </c>
      <c r="Q26" s="159" t="s">
        <v>90</v>
      </c>
      <c r="R26" s="159" t="s">
        <v>91</v>
      </c>
      <c r="S26" s="159"/>
    </row>
    <row r="27" spans="3:19">
      <c r="D27" s="237" t="s">
        <v>87</v>
      </c>
      <c r="E27" s="167">
        <v>40</v>
      </c>
      <c r="F27" s="167">
        <v>20</v>
      </c>
      <c r="G27" s="167">
        <v>22</v>
      </c>
      <c r="H27" s="167">
        <v>14</v>
      </c>
      <c r="I27" s="167">
        <v>14</v>
      </c>
      <c r="J27" s="167">
        <v>9</v>
      </c>
      <c r="K27" s="167"/>
      <c r="L27" s="167"/>
      <c r="M27" s="167"/>
    </row>
    <row r="28" spans="3:19">
      <c r="C28" s="148"/>
      <c r="G28" s="167"/>
      <c r="H28" s="167"/>
      <c r="I28" s="167"/>
      <c r="J28" s="167"/>
      <c r="K28" s="167"/>
      <c r="L28" s="167"/>
      <c r="M28" s="167"/>
    </row>
    <row r="29" spans="3:19">
      <c r="C29" s="148" t="s">
        <v>92</v>
      </c>
      <c r="E29" s="240">
        <f>SUM(E13+E21)</f>
        <v>1991</v>
      </c>
      <c r="F29" s="240">
        <f>SUM(F13+F21)</f>
        <v>1972</v>
      </c>
      <c r="G29" s="239">
        <f>SUM(G30:G35)</f>
        <v>2248</v>
      </c>
      <c r="H29" s="239">
        <f>SUM(H30:H35)</f>
        <v>2167</v>
      </c>
      <c r="I29" s="239">
        <f>SUM(I30:I35)</f>
        <v>2925</v>
      </c>
      <c r="J29" s="239">
        <v>2946</v>
      </c>
      <c r="K29" s="239"/>
      <c r="L29" s="239"/>
      <c r="M29" s="239"/>
    </row>
    <row r="30" spans="3:19">
      <c r="D30" s="237" t="s">
        <v>81</v>
      </c>
      <c r="E30" s="167">
        <f>SUM(E14+E22)</f>
        <v>1579</v>
      </c>
      <c r="F30" s="167">
        <v>1625</v>
      </c>
      <c r="G30" s="167">
        <v>1921</v>
      </c>
      <c r="H30" s="167">
        <v>1832</v>
      </c>
      <c r="I30" s="167">
        <v>2367</v>
      </c>
      <c r="J30" s="167">
        <v>2946</v>
      </c>
      <c r="K30" s="167"/>
      <c r="L30" s="167"/>
      <c r="M30" s="167"/>
    </row>
    <row r="31" spans="3:19">
      <c r="D31" s="237" t="s">
        <v>82</v>
      </c>
      <c r="E31" s="167">
        <f>SUM(E15+E23)</f>
        <v>221</v>
      </c>
      <c r="F31" s="167">
        <v>184</v>
      </c>
      <c r="G31" s="167">
        <v>207</v>
      </c>
      <c r="H31" s="167">
        <v>189</v>
      </c>
      <c r="I31" s="167">
        <v>364</v>
      </c>
      <c r="J31" s="167">
        <v>334</v>
      </c>
      <c r="K31" s="167"/>
      <c r="L31" s="167"/>
      <c r="M31" s="167"/>
    </row>
    <row r="32" spans="3:19">
      <c r="D32" s="237" t="s">
        <v>83</v>
      </c>
      <c r="E32" s="167">
        <f>SUM(E16+E24)</f>
        <v>17</v>
      </c>
      <c r="F32" s="167">
        <v>32</v>
      </c>
      <c r="G32" s="167">
        <v>10</v>
      </c>
      <c r="H32" s="167">
        <v>11</v>
      </c>
      <c r="I32" s="167">
        <v>29</v>
      </c>
      <c r="J32" s="167">
        <v>17</v>
      </c>
      <c r="K32" s="167"/>
      <c r="L32" s="167"/>
      <c r="M32" s="167"/>
    </row>
    <row r="33" spans="3:18">
      <c r="D33" s="237" t="s">
        <v>84</v>
      </c>
      <c r="E33" s="167">
        <f>SUM(E17+E25)</f>
        <v>103</v>
      </c>
      <c r="F33" s="167">
        <v>87</v>
      </c>
      <c r="G33" s="167">
        <v>68</v>
      </c>
      <c r="H33" s="167">
        <v>106</v>
      </c>
      <c r="I33" s="167">
        <v>139</v>
      </c>
      <c r="J33" s="167">
        <v>109</v>
      </c>
      <c r="K33" s="167"/>
      <c r="L33" s="167"/>
      <c r="M33" s="167"/>
    </row>
    <row r="34" spans="3:18">
      <c r="D34" s="237" t="s">
        <v>85</v>
      </c>
      <c r="E34" s="167">
        <f>SUM(E26)</f>
        <v>5</v>
      </c>
      <c r="F34" s="167">
        <v>12</v>
      </c>
      <c r="G34" s="167">
        <v>2</v>
      </c>
      <c r="H34" s="167">
        <v>1</v>
      </c>
      <c r="I34" s="167">
        <v>1</v>
      </c>
      <c r="J34" s="167">
        <v>8</v>
      </c>
      <c r="K34" s="167"/>
      <c r="L34" s="167"/>
      <c r="M34" s="167"/>
    </row>
    <row r="35" spans="3:18">
      <c r="D35" s="241" t="s">
        <v>87</v>
      </c>
      <c r="E35" s="242">
        <f>SUM(E19+E27)</f>
        <v>66</v>
      </c>
      <c r="F35" s="127">
        <v>32</v>
      </c>
      <c r="G35" s="242">
        <v>40</v>
      </c>
      <c r="H35" s="242">
        <v>28</v>
      </c>
      <c r="I35" s="242">
        <v>25</v>
      </c>
      <c r="J35" s="242">
        <v>26</v>
      </c>
      <c r="K35" s="243"/>
      <c r="L35" s="243"/>
      <c r="M35" s="243"/>
    </row>
    <row r="36" spans="3:18">
      <c r="C36" s="148"/>
      <c r="Q36" s="247"/>
      <c r="R36" s="247"/>
    </row>
    <row r="37" spans="3:18" ht="15.75">
      <c r="D37" s="244" t="s">
        <v>229</v>
      </c>
      <c r="E37" s="245"/>
      <c r="F37" s="246"/>
      <c r="P37" s="159">
        <v>2010</v>
      </c>
      <c r="Q37" s="249">
        <f>E13</f>
        <v>1009</v>
      </c>
      <c r="R37" s="249">
        <f>E21</f>
        <v>982</v>
      </c>
    </row>
    <row r="38" spans="3:18">
      <c r="P38" s="159">
        <v>2011</v>
      </c>
      <c r="Q38" s="159">
        <f>F13</f>
        <v>1224</v>
      </c>
      <c r="R38" s="159">
        <f>F21</f>
        <v>748</v>
      </c>
    </row>
    <row r="39" spans="3:18">
      <c r="P39" s="159">
        <v>2012</v>
      </c>
      <c r="Q39" s="159">
        <v>1480</v>
      </c>
      <c r="R39" s="159">
        <v>768</v>
      </c>
    </row>
    <row r="40" spans="3:18" ht="15" customHeight="1">
      <c r="P40" s="159">
        <v>2013</v>
      </c>
      <c r="Q40" s="159">
        <v>1342</v>
      </c>
      <c r="R40" s="159">
        <v>825</v>
      </c>
    </row>
    <row r="41" spans="3:18" ht="15" customHeight="1">
      <c r="P41" s="159">
        <v>2014</v>
      </c>
      <c r="Q41" s="159">
        <v>1536</v>
      </c>
      <c r="R41" s="159">
        <v>1389</v>
      </c>
    </row>
    <row r="42" spans="3:18" ht="15" customHeight="1">
      <c r="P42" s="159">
        <v>2015</v>
      </c>
      <c r="Q42" s="159">
        <v>1403</v>
      </c>
      <c r="R42" s="159">
        <v>1543</v>
      </c>
    </row>
    <row r="43" spans="3:18" ht="15" customHeight="1">
      <c r="H43" s="1" t="s">
        <v>137</v>
      </c>
    </row>
    <row r="45" spans="3:18" ht="15.75">
      <c r="Q45" s="248"/>
    </row>
    <row r="46" spans="3:18" ht="15.75">
      <c r="Q46" s="248"/>
    </row>
    <row r="56" spans="2:6">
      <c r="D56" s="154" t="s">
        <v>93</v>
      </c>
    </row>
    <row r="61" spans="2:6" ht="9" customHeight="1">
      <c r="B61" s="120"/>
      <c r="C61" s="120"/>
      <c r="D61" s="120"/>
    </row>
    <row r="62" spans="2:6">
      <c r="B62" s="251"/>
      <c r="C62" s="251"/>
      <c r="D62" s="251"/>
      <c r="E62" s="251"/>
      <c r="F62" s="251"/>
    </row>
    <row r="69" spans="5:19">
      <c r="G69" s="247"/>
      <c r="O69" s="247"/>
      <c r="R69" s="167"/>
    </row>
    <row r="70" spans="5:19">
      <c r="G70" s="247"/>
      <c r="O70" s="247"/>
      <c r="R70" s="167"/>
    </row>
    <row r="71" spans="5:19">
      <c r="G71" s="247"/>
      <c r="H71" s="247"/>
      <c r="I71" s="247"/>
      <c r="J71" s="247"/>
      <c r="K71" s="247"/>
      <c r="L71" s="247"/>
      <c r="M71" s="247"/>
      <c r="N71" s="247"/>
      <c r="O71" s="247"/>
      <c r="P71" s="247"/>
      <c r="Q71" s="247"/>
      <c r="R71" s="247"/>
      <c r="S71" s="247"/>
    </row>
    <row r="72" spans="5:19">
      <c r="G72" s="247"/>
      <c r="O72" s="247"/>
      <c r="R72" s="167"/>
    </row>
    <row r="73" spans="5:19">
      <c r="G73" s="247"/>
      <c r="O73" s="247"/>
      <c r="R73" s="167"/>
    </row>
    <row r="74" spans="5:19">
      <c r="E74" s="247"/>
      <c r="F74" s="247"/>
      <c r="G74" s="247"/>
      <c r="O74" s="247"/>
      <c r="R74" s="167"/>
    </row>
  </sheetData>
  <mergeCells count="3">
    <mergeCell ref="E4:F4"/>
    <mergeCell ref="B62:F62"/>
    <mergeCell ref="D8:J8"/>
  </mergeCells>
  <pageMargins left="0.7" right="0.7" top="0.75" bottom="0.75" header="0.3" footer="0.3"/>
  <pageSetup scale="64" orientation="portrait" r:id="rId1"/>
  <colBreaks count="1" manualBreakCount="1">
    <brk id="11" max="57" man="1"/>
  </colBreaks>
  <ignoredErrors>
    <ignoredError sqref="E34" formula="1"/>
  </ignoredErrors>
  <drawing r:id="rId2"/>
  <legacyDrawing r:id="rId3"/>
  <oleObjects>
    <mc:AlternateContent xmlns:mc="http://schemas.openxmlformats.org/markup-compatibility/2006">
      <mc:Choice Requires="x14">
        <oleObject progId="MSPhotoEd.3" shapeId="18433" r:id="rId4">
          <objectPr defaultSize="0" autoPict="0" r:id="rId5">
            <anchor moveWithCells="1" sizeWithCells="1">
              <from>
                <xdr:col>0</xdr:col>
                <xdr:colOff>0</xdr:colOff>
                <xdr:row>0</xdr:row>
                <xdr:rowOff>19050</xdr:rowOff>
              </from>
              <to>
                <xdr:col>1</xdr:col>
                <xdr:colOff>361950</xdr:colOff>
                <xdr:row>2</xdr:row>
                <xdr:rowOff>66675</xdr:rowOff>
              </to>
            </anchor>
          </objectPr>
        </oleObject>
      </mc:Choice>
      <mc:Fallback>
        <oleObject progId="MSPhotoEd.3" shapeId="1843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11.01a </vt:lpstr>
      <vt:lpstr>11.01b </vt:lpstr>
      <vt:lpstr>11.02 </vt:lpstr>
      <vt:lpstr>11.03</vt:lpstr>
      <vt:lpstr>11.04</vt:lpstr>
      <vt:lpstr>11.05</vt:lpstr>
      <vt:lpstr>11.06</vt:lpstr>
      <vt:lpstr>11.07</vt:lpstr>
      <vt:lpstr>11.08</vt:lpstr>
      <vt:lpstr>'11.01a '!Print_Area</vt:lpstr>
      <vt:lpstr>'11.01b '!Print_Area</vt:lpstr>
      <vt:lpstr>'11.03'!Print_Area</vt:lpstr>
      <vt:lpstr>'11.08'!Print_Area</vt:lpstr>
      <vt:lpstr>'11.01b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2016-08-02T21:28:09Z</dcterms:modified>
</cp:coreProperties>
</file>