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embeddings/oleObject2.bin" ContentType="application/vnd.openxmlformats-officedocument.oleObject"/>
  <Override PartName="/xl/drawings/drawing6.xml" ContentType="application/vnd.openxmlformats-officedocument.drawing+xml"/>
  <Override PartName="/xl/embeddings/oleObject3.bin" ContentType="application/vnd.openxmlformats-officedocument.oleObject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1.01" sheetId="1" r:id="rId1"/>
    <sheet name=".02" sheetId="2" r:id="rId2"/>
    <sheet name="11.03" sheetId="3" r:id="rId3"/>
    <sheet name="11.04" sheetId="4" r:id="rId4"/>
    <sheet name="11.05" sheetId="5" r:id="rId5"/>
    <sheet name="11.06" sheetId="6" r:id="rId6"/>
  </sheets>
  <externalReferences>
    <externalReference r:id="rId7"/>
    <externalReference r:id="rId8"/>
  </externalReferences>
  <definedNames>
    <definedName name="_xlnm.Print_Area" localSheetId="1">'.02'!$A$1:$H$65</definedName>
    <definedName name="_xlnm.Print_Area" localSheetId="0">'11.01'!$A$1:$W$42</definedName>
    <definedName name="_xlnm.Print_Area" localSheetId="2">'11.03'!$A$1:$H$63</definedName>
    <definedName name="_xlnm.Print_Area" localSheetId="3">'11.04'!$A$1:$G$69</definedName>
    <definedName name="_xlnm.Print_Area" localSheetId="4">'11.05'!$A$1:$I$58</definedName>
    <definedName name="_xlnm.Print_Area" localSheetId="5">'11.06'!$A$1:$J$54</definedName>
  </definedNames>
  <calcPr calcId="145621"/>
</workbook>
</file>

<file path=xl/calcChain.xml><?xml version="1.0" encoding="utf-8"?>
<calcChain xmlns="http://schemas.openxmlformats.org/spreadsheetml/2006/main">
  <c r="D13" i="2" l="1"/>
  <c r="F13" i="2"/>
  <c r="G13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H25" i="6" l="1"/>
  <c r="H17" i="6"/>
  <c r="H9" i="6"/>
  <c r="G43" i="3" l="1"/>
  <c r="E42" i="3"/>
  <c r="E40" i="3" s="1"/>
  <c r="F42" i="3"/>
  <c r="F40" i="3" s="1"/>
  <c r="G42" i="3"/>
  <c r="G48" i="5"/>
  <c r="G47" i="5"/>
  <c r="G40" i="4"/>
  <c r="G34" i="4"/>
  <c r="G30" i="4"/>
  <c r="G24" i="4"/>
  <c r="G20" i="4"/>
  <c r="G16" i="4"/>
  <c r="G12" i="4"/>
  <c r="G37" i="2"/>
  <c r="T33" i="1"/>
  <c r="T32" i="1"/>
  <c r="S31" i="1"/>
  <c r="R31" i="1"/>
  <c r="T31" i="1" s="1"/>
  <c r="T29" i="1" s="1"/>
  <c r="T30" i="1"/>
  <c r="S29" i="1"/>
  <c r="T28" i="1"/>
  <c r="T27" i="1"/>
  <c r="T26" i="1"/>
  <c r="S25" i="1"/>
  <c r="R25" i="1"/>
  <c r="T25" i="1" s="1"/>
  <c r="T23" i="1" s="1"/>
  <c r="T24" i="1"/>
  <c r="S23" i="1"/>
  <c r="T22" i="1"/>
  <c r="T21" i="1"/>
  <c r="T20" i="1"/>
  <c r="T19" i="1"/>
  <c r="T18" i="1"/>
  <c r="T17" i="1"/>
  <c r="T16" i="1"/>
  <c r="T15" i="1"/>
  <c r="S14" i="1"/>
  <c r="R14" i="1"/>
  <c r="S13" i="1"/>
  <c r="S12" i="1" s="1"/>
  <c r="S11" i="1" s="1"/>
  <c r="R13" i="1"/>
  <c r="T14" i="1" l="1"/>
  <c r="R23" i="1"/>
  <c r="R29" i="1"/>
  <c r="T13" i="1"/>
  <c r="T12" i="1" s="1"/>
  <c r="T11" i="1" s="1"/>
  <c r="G11" i="4"/>
  <c r="G47" i="4" s="1"/>
  <c r="R12" i="1"/>
  <c r="R11" i="1" s="1"/>
  <c r="G9" i="6" l="1"/>
  <c r="G17" i="6"/>
  <c r="G25" i="6"/>
  <c r="C12" i="4" l="1"/>
  <c r="D12" i="4"/>
  <c r="E12" i="4"/>
  <c r="F12" i="4"/>
  <c r="F16" i="4"/>
  <c r="E16" i="4"/>
  <c r="D16" i="4"/>
  <c r="C16" i="4"/>
  <c r="D20" i="4"/>
  <c r="E20" i="4"/>
  <c r="F20" i="4"/>
  <c r="C20" i="4"/>
  <c r="C26" i="4"/>
  <c r="C24" i="4" s="1"/>
  <c r="D26" i="4"/>
  <c r="D24" i="4" s="1"/>
  <c r="E26" i="4"/>
  <c r="E24" i="4" s="1"/>
  <c r="F26" i="4"/>
  <c r="F24" i="4" s="1"/>
  <c r="C30" i="4"/>
  <c r="D30" i="4"/>
  <c r="E30" i="4"/>
  <c r="F30" i="4"/>
  <c r="F34" i="4"/>
  <c r="E34" i="4"/>
  <c r="D34" i="4"/>
  <c r="C34" i="4"/>
  <c r="D40" i="4"/>
  <c r="E40" i="4"/>
  <c r="F40" i="4"/>
  <c r="C40" i="4"/>
  <c r="E37" i="3"/>
  <c r="F37" i="3"/>
  <c r="E34" i="3"/>
  <c r="F34" i="3"/>
  <c r="E31" i="3"/>
  <c r="F31" i="3"/>
  <c r="E28" i="3"/>
  <c r="F28" i="3"/>
  <c r="E25" i="3"/>
  <c r="F25" i="3"/>
  <c r="E22" i="3"/>
  <c r="F22" i="3"/>
  <c r="E19" i="3"/>
  <c r="F19" i="3"/>
  <c r="E16" i="3"/>
  <c r="F16" i="3"/>
  <c r="E13" i="3"/>
  <c r="F13" i="3"/>
  <c r="E43" i="3"/>
  <c r="F43" i="3" l="1"/>
  <c r="F11" i="4"/>
  <c r="D11" i="4"/>
  <c r="E11" i="4"/>
  <c r="C11" i="4"/>
  <c r="D47" i="4"/>
  <c r="F47" i="4"/>
  <c r="E47" i="4"/>
  <c r="C47" i="4"/>
  <c r="G15" i="2" l="1"/>
  <c r="G16" i="2"/>
  <c r="G17" i="2"/>
  <c r="G18" i="2"/>
  <c r="G20" i="2"/>
  <c r="G21" i="2"/>
  <c r="G22" i="2"/>
  <c r="G23" i="2"/>
  <c r="G24" i="2"/>
  <c r="G26" i="2"/>
  <c r="G27" i="2"/>
  <c r="G28" i="2"/>
  <c r="G29" i="2"/>
  <c r="G30" i="2"/>
  <c r="G32" i="2"/>
  <c r="G33" i="2"/>
  <c r="G34" i="2"/>
  <c r="G35" i="2"/>
  <c r="G36" i="2"/>
  <c r="F34" i="2"/>
  <c r="F35" i="2"/>
  <c r="F36" i="2"/>
  <c r="F33" i="2"/>
  <c r="F23" i="2"/>
  <c r="D36" i="2"/>
  <c r="Q33" i="1"/>
  <c r="Q32" i="1"/>
  <c r="Q30" i="1"/>
  <c r="Q28" i="1"/>
  <c r="Q27" i="1"/>
  <c r="Q25" i="1" s="1"/>
  <c r="Q26" i="1"/>
  <c r="Q24" i="1"/>
  <c r="Q22" i="1"/>
  <c r="Q21" i="1"/>
  <c r="Q20" i="1"/>
  <c r="Q19" i="1"/>
  <c r="Q18" i="1"/>
  <c r="Q17" i="1"/>
  <c r="Q16" i="1"/>
  <c r="Q15" i="1"/>
  <c r="Q14" i="1" s="1"/>
  <c r="N33" i="1"/>
  <c r="N32" i="1"/>
  <c r="N30" i="1"/>
  <c r="N28" i="1"/>
  <c r="N27" i="1"/>
  <c r="N26" i="1"/>
  <c r="N24" i="1"/>
  <c r="N22" i="1"/>
  <c r="N21" i="1"/>
  <c r="N20" i="1"/>
  <c r="N19" i="1"/>
  <c r="N18" i="1"/>
  <c r="N17" i="1"/>
  <c r="N16" i="1"/>
  <c r="N14" i="1" s="1"/>
  <c r="N12" i="1" s="1"/>
  <c r="N15" i="1"/>
  <c r="K33" i="1"/>
  <c r="K31" i="1" s="1"/>
  <c r="K32" i="1"/>
  <c r="K30" i="1"/>
  <c r="K28" i="1"/>
  <c r="K27" i="1"/>
  <c r="K26" i="1"/>
  <c r="K24" i="1"/>
  <c r="K15" i="1"/>
  <c r="H30" i="1"/>
  <c r="H33" i="1"/>
  <c r="H32" i="1"/>
  <c r="H28" i="1"/>
  <c r="H27" i="1"/>
  <c r="H25" i="1" s="1"/>
  <c r="H26" i="1"/>
  <c r="H24" i="1"/>
  <c r="H22" i="1"/>
  <c r="E33" i="1"/>
  <c r="E31" i="1" s="1"/>
  <c r="E32" i="1"/>
  <c r="E30" i="1"/>
  <c r="K22" i="1"/>
  <c r="K21" i="1"/>
  <c r="K20" i="1"/>
  <c r="K19" i="1"/>
  <c r="K18" i="1"/>
  <c r="K17" i="1"/>
  <c r="K14" i="1" s="1"/>
  <c r="K16" i="1"/>
  <c r="E15" i="1"/>
  <c r="H15" i="1"/>
  <c r="E16" i="1"/>
  <c r="H16" i="1"/>
  <c r="Q13" i="1"/>
  <c r="N13" i="1"/>
  <c r="K13" i="1"/>
  <c r="K12" i="1" s="1"/>
  <c r="H13" i="1"/>
  <c r="H21" i="1"/>
  <c r="H20" i="1"/>
  <c r="H19" i="1"/>
  <c r="H18" i="1"/>
  <c r="H17" i="1"/>
  <c r="E22" i="1"/>
  <c r="E21" i="1"/>
  <c r="E20" i="1"/>
  <c r="E19" i="1"/>
  <c r="E18" i="1"/>
  <c r="E17" i="1"/>
  <c r="E13" i="1"/>
  <c r="M31" i="1"/>
  <c r="M29" i="1" s="1"/>
  <c r="L31" i="1"/>
  <c r="J31" i="1"/>
  <c r="J29" i="1" s="1"/>
  <c r="I31" i="1"/>
  <c r="H31" i="1"/>
  <c r="G31" i="1"/>
  <c r="G29" i="1" s="1"/>
  <c r="F31" i="1"/>
  <c r="F29" i="1" s="1"/>
  <c r="I29" i="1"/>
  <c r="D29" i="1"/>
  <c r="C29" i="1"/>
  <c r="M25" i="1"/>
  <c r="M23" i="1" s="1"/>
  <c r="L25" i="1"/>
  <c r="L23" i="1" s="1"/>
  <c r="K25" i="1"/>
  <c r="K23" i="1" s="1"/>
  <c r="J25" i="1"/>
  <c r="I25" i="1"/>
  <c r="I23" i="1" s="1"/>
  <c r="G25" i="1"/>
  <c r="G23" i="1" s="1"/>
  <c r="F25" i="1"/>
  <c r="F23" i="1" s="1"/>
  <c r="D25" i="1"/>
  <c r="D23" i="1" s="1"/>
  <c r="C25" i="1"/>
  <c r="C23" i="1" s="1"/>
  <c r="J23" i="1"/>
  <c r="E23" i="1"/>
  <c r="M14" i="1"/>
  <c r="L14" i="1"/>
  <c r="L12" i="1" s="1"/>
  <c r="J14" i="1"/>
  <c r="J12" i="1" s="1"/>
  <c r="I14" i="1"/>
  <c r="I12" i="1" s="1"/>
  <c r="G14" i="1"/>
  <c r="F14" i="1"/>
  <c r="F12" i="1" s="1"/>
  <c r="D14" i="1"/>
  <c r="D12" i="1" s="1"/>
  <c r="C14" i="1"/>
  <c r="C12" i="1" s="1"/>
  <c r="M12" i="1"/>
  <c r="G12" i="1"/>
  <c r="P14" i="1"/>
  <c r="P12" i="1" s="1"/>
  <c r="O14" i="1"/>
  <c r="O12" i="1" s="1"/>
  <c r="P25" i="1"/>
  <c r="P23" i="1" s="1"/>
  <c r="O25" i="1"/>
  <c r="O23" i="1" s="1"/>
  <c r="Q31" i="1"/>
  <c r="P31" i="1"/>
  <c r="P29" i="1" s="1"/>
  <c r="O31" i="1"/>
  <c r="O29" i="1" s="1"/>
  <c r="I11" i="1" l="1"/>
  <c r="H14" i="1"/>
  <c r="E14" i="1"/>
  <c r="E29" i="1"/>
  <c r="H23" i="1"/>
  <c r="K29" i="1"/>
  <c r="N25" i="1"/>
  <c r="N23" i="1" s="1"/>
  <c r="Q12" i="1"/>
  <c r="Q23" i="1"/>
  <c r="J11" i="1"/>
  <c r="M11" i="1"/>
  <c r="F11" i="1"/>
  <c r="D11" i="1"/>
  <c r="L29" i="1"/>
  <c r="N31" i="1"/>
  <c r="N29" i="1" s="1"/>
  <c r="Q29" i="1"/>
  <c r="C11" i="1"/>
  <c r="H29" i="1"/>
  <c r="L11" i="1"/>
  <c r="P11" i="1"/>
  <c r="O11" i="1"/>
  <c r="Q11" i="1"/>
  <c r="K11" i="1"/>
  <c r="G11" i="1"/>
  <c r="H12" i="1"/>
  <c r="H11" i="1" s="1"/>
  <c r="E12" i="1"/>
  <c r="E11" i="1" l="1"/>
  <c r="N11" i="1"/>
  <c r="E31" i="6"/>
  <c r="E30" i="6"/>
  <c r="E29" i="6"/>
  <c r="E28" i="6"/>
  <c r="E27" i="6"/>
  <c r="E26" i="6"/>
  <c r="F17" i="6"/>
  <c r="AHG34" i="6" s="1"/>
  <c r="E17" i="6"/>
  <c r="AHG33" i="6" s="1"/>
  <c r="D17" i="6"/>
  <c r="AHG32" i="6" s="1"/>
  <c r="F9" i="6"/>
  <c r="AHF34" i="6" s="1"/>
  <c r="E9" i="6"/>
  <c r="AHF33" i="6" s="1"/>
  <c r="D9" i="6"/>
  <c r="AHF32" i="6" s="1"/>
  <c r="A69" i="4"/>
  <c r="D42" i="3"/>
  <c r="D40" i="3" s="1"/>
  <c r="C42" i="3"/>
  <c r="C40" i="3" s="1"/>
  <c r="D22" i="3"/>
  <c r="D19" i="3"/>
  <c r="D35" i="2"/>
  <c r="D34" i="2"/>
  <c r="D33" i="2"/>
  <c r="F32" i="2"/>
  <c r="D32" i="2"/>
  <c r="F30" i="2"/>
  <c r="D30" i="2"/>
  <c r="F29" i="2"/>
  <c r="D29" i="2"/>
  <c r="F28" i="2"/>
  <c r="D28" i="2"/>
  <c r="F27" i="2"/>
  <c r="D27" i="2"/>
  <c r="F26" i="2"/>
  <c r="D26" i="2"/>
  <c r="F24" i="2"/>
  <c r="D24" i="2"/>
  <c r="D23" i="2"/>
  <c r="F22" i="2"/>
  <c r="D22" i="2"/>
  <c r="F21" i="2"/>
  <c r="D21" i="2"/>
  <c r="F20" i="2"/>
  <c r="D20" i="2"/>
  <c r="F18" i="2"/>
  <c r="D18" i="2"/>
  <c r="F17" i="2"/>
  <c r="D17" i="2"/>
  <c r="F16" i="2"/>
  <c r="D16" i="2"/>
  <c r="F15" i="2"/>
  <c r="D15" i="2"/>
  <c r="G14" i="2"/>
  <c r="F14" i="2"/>
  <c r="D14" i="2"/>
  <c r="C31" i="3" l="1"/>
  <c r="C16" i="3"/>
  <c r="C22" i="3"/>
  <c r="C25" i="3"/>
  <c r="C13" i="3"/>
  <c r="C37" i="3"/>
  <c r="C28" i="3"/>
  <c r="C34" i="3"/>
  <c r="D13" i="3"/>
  <c r="D16" i="3"/>
  <c r="D25" i="3"/>
  <c r="D28" i="3"/>
  <c r="D31" i="3"/>
  <c r="D34" i="3"/>
  <c r="D37" i="3"/>
  <c r="E25" i="6"/>
  <c r="D25" i="6"/>
  <c r="F25" i="6"/>
  <c r="C43" i="3" l="1"/>
  <c r="D43" i="3"/>
  <c r="E47" i="5" l="1"/>
  <c r="E40" i="5" s="1"/>
  <c r="F47" i="5"/>
  <c r="F16" i="5" s="1"/>
  <c r="F37" i="5"/>
  <c r="C47" i="5"/>
  <c r="C22" i="5" s="1"/>
  <c r="D47" i="5"/>
  <c r="D16" i="5" s="1"/>
  <c r="D37" i="5"/>
  <c r="D28" i="5" l="1"/>
  <c r="D25" i="5"/>
  <c r="D40" i="5"/>
  <c r="F28" i="5"/>
  <c r="F44" i="5"/>
  <c r="D22" i="5"/>
  <c r="D34" i="5"/>
  <c r="F13" i="5"/>
  <c r="F19" i="5"/>
  <c r="F22" i="5"/>
  <c r="C13" i="5"/>
  <c r="C16" i="5"/>
  <c r="C44" i="5"/>
  <c r="C31" i="5"/>
  <c r="C34" i="5"/>
  <c r="E25" i="5"/>
  <c r="E28" i="5"/>
  <c r="E22" i="5"/>
  <c r="E44" i="5"/>
  <c r="D13" i="5"/>
  <c r="C37" i="5"/>
  <c r="E37" i="5"/>
  <c r="D31" i="5"/>
  <c r="D19" i="5"/>
  <c r="D44" i="5"/>
  <c r="C40" i="5"/>
  <c r="C25" i="5"/>
  <c r="C28" i="5"/>
  <c r="C19" i="5"/>
  <c r="F40" i="5"/>
  <c r="E13" i="5"/>
  <c r="E19" i="5"/>
  <c r="E34" i="5"/>
  <c r="E31" i="5"/>
  <c r="E16" i="5"/>
  <c r="F25" i="5"/>
  <c r="F48" i="5" s="1"/>
  <c r="F34" i="5"/>
  <c r="F31" i="5"/>
  <c r="E48" i="5" l="1"/>
  <c r="C48" i="5"/>
  <c r="D48" i="5"/>
</calcChain>
</file>

<file path=xl/sharedStrings.xml><?xml version="1.0" encoding="utf-8"?>
<sst xmlns="http://schemas.openxmlformats.org/spreadsheetml/2006/main" count="231" uniqueCount="161">
  <si>
    <t>Credit</t>
  </si>
  <si>
    <t>Debit</t>
  </si>
  <si>
    <t>Net</t>
  </si>
  <si>
    <t>1.CURRENT ACCOUNT</t>
  </si>
  <si>
    <t>A. GOODS AND SERVICES</t>
  </si>
  <si>
    <t>A1. GOODS</t>
  </si>
  <si>
    <t>A2. SERVICES</t>
  </si>
  <si>
    <t>1. Transportation</t>
  </si>
  <si>
    <t>2. Travel</t>
  </si>
  <si>
    <t>3. Insurance and pension services</t>
  </si>
  <si>
    <t>4. Financial services(excluding insurance)</t>
  </si>
  <si>
    <t>5. Telecommunications, computer and information services, and charges for the use of intellectual property</t>
  </si>
  <si>
    <t>6. Other business services</t>
  </si>
  <si>
    <t>8. Other  services</t>
  </si>
  <si>
    <t>B. PRIMARY INCOME</t>
  </si>
  <si>
    <t xml:space="preserve">1. Compensation of employees </t>
  </si>
  <si>
    <t>2. Investment Income</t>
  </si>
  <si>
    <t>2.1 Direct investment</t>
  </si>
  <si>
    <t>2.2 Portfolio investment</t>
  </si>
  <si>
    <t>2.3. Other investments</t>
  </si>
  <si>
    <t>C. SECONDARY INCOME</t>
  </si>
  <si>
    <t>1. General Government</t>
  </si>
  <si>
    <t>2. Financial corporations, nonfinancial corporations, households, and NPISHs</t>
  </si>
  <si>
    <t>2.1 Workers remittances</t>
  </si>
  <si>
    <t>2.2 Other current transfers</t>
  </si>
  <si>
    <t xml:space="preserve"> </t>
  </si>
  <si>
    <t>Year</t>
  </si>
  <si>
    <t xml:space="preserve"> Imports</t>
  </si>
  <si>
    <t>Yr/Yr %</t>
  </si>
  <si>
    <t>Exports</t>
  </si>
  <si>
    <r>
      <t>Balance</t>
    </r>
    <r>
      <rPr>
        <b/>
        <vertAlign val="superscript"/>
        <sz val="10"/>
        <rFont val="Arial"/>
        <family val="2"/>
      </rPr>
      <t xml:space="preserve">  </t>
    </r>
    <r>
      <rPr>
        <b/>
        <sz val="10"/>
        <rFont val="Arial"/>
        <family val="2"/>
      </rPr>
      <t xml:space="preserve"> </t>
    </r>
  </si>
  <si>
    <t>(CIF)</t>
  </si>
  <si>
    <t>change</t>
  </si>
  <si>
    <t>(FOB)</t>
  </si>
  <si>
    <t>of Trade</t>
  </si>
  <si>
    <t>1996</t>
  </si>
  <si>
    <t>1997</t>
  </si>
  <si>
    <t>1998</t>
  </si>
  <si>
    <t>1999</t>
  </si>
  <si>
    <t>2000</t>
  </si>
  <si>
    <t>2001</t>
  </si>
  <si>
    <t>2002</t>
  </si>
  <si>
    <t xml:space="preserve">2003 </t>
  </si>
  <si>
    <t xml:space="preserve">2004 </t>
  </si>
  <si>
    <t>2003</t>
  </si>
  <si>
    <t>2004</t>
  </si>
  <si>
    <t>2005</t>
  </si>
  <si>
    <t>2006</t>
  </si>
  <si>
    <t>2007</t>
  </si>
  <si>
    <t>2008</t>
  </si>
  <si>
    <t>2009</t>
  </si>
  <si>
    <t>Note: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</si>
  <si>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 Customs Department and Economics and Statistics Office</t>
    </r>
  </si>
  <si>
    <t>Section</t>
  </si>
  <si>
    <r>
      <t>0</t>
    </r>
    <r>
      <rPr>
        <sz val="11"/>
        <color theme="1"/>
        <rFont val="Calibri"/>
        <family val="2"/>
        <scheme val="minor"/>
      </rPr>
      <t xml:space="preserve"> Food &amp; live animals</t>
    </r>
  </si>
  <si>
    <r>
      <t>5</t>
    </r>
    <r>
      <rPr>
        <sz val="11"/>
        <color theme="1"/>
        <rFont val="Calibri"/>
        <family val="2"/>
        <scheme val="minor"/>
      </rPr>
      <t xml:space="preserve"> Chemical &amp; related products</t>
    </r>
  </si>
  <si>
    <r>
      <t>8</t>
    </r>
    <r>
      <rPr>
        <sz val="11"/>
        <color theme="1"/>
        <rFont val="Calibri"/>
        <family val="2"/>
        <scheme val="minor"/>
      </rPr>
      <t xml:space="preserve"> Miscellaneous Manufactured</t>
    </r>
  </si>
  <si>
    <t xml:space="preserve">  Articles</t>
  </si>
  <si>
    <t xml:space="preserve">   Not classified elsewhere</t>
  </si>
  <si>
    <r>
      <t>ALL IMPORTS</t>
    </r>
    <r>
      <rPr>
        <b/>
        <vertAlign val="superscript"/>
        <sz val="10"/>
        <rFont val="Arial"/>
        <family val="2"/>
      </rPr>
      <t xml:space="preserve"> </t>
    </r>
  </si>
  <si>
    <t>Sections 8 and  9 could be grossly overstated due to improper tariff classification</t>
  </si>
  <si>
    <t>SITC (Standard International Trade Classification) Rev 3.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</si>
  <si>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Customs Department and Economics and Statistics Office</t>
    </r>
  </si>
  <si>
    <t xml:space="preserve">                                                          (CI$ 000)</t>
  </si>
  <si>
    <t>CATEGORY</t>
  </si>
  <si>
    <t>2. Industrial supplies not elsewhere specified</t>
  </si>
  <si>
    <t>3. Fuels and Lubricants</t>
  </si>
  <si>
    <t>4. Capital goods (except transport equipment), and parts and accessories thereof</t>
  </si>
  <si>
    <t>5. Transport equipment, and parts and accessories thereof</t>
  </si>
  <si>
    <t>6. Consumer goods not elsewhere specified</t>
  </si>
  <si>
    <t>TOTAL IMPORTS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</si>
  <si>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>Customs Department and Economics and Statistics Office</t>
    </r>
  </si>
  <si>
    <t>Country</t>
  </si>
  <si>
    <t>United States</t>
  </si>
  <si>
    <t>Canada</t>
  </si>
  <si>
    <t>Jamaica</t>
  </si>
  <si>
    <t>Germany</t>
  </si>
  <si>
    <t>Japan</t>
  </si>
  <si>
    <t>Mexico</t>
  </si>
  <si>
    <t>Cuba</t>
  </si>
  <si>
    <t>Switzerland</t>
  </si>
  <si>
    <t>United Kingdom</t>
  </si>
  <si>
    <t>Korea</t>
  </si>
  <si>
    <t xml:space="preserve">Other </t>
  </si>
  <si>
    <t>tend to be underestimated due to the shipment of Cayman Islands bound imports through</t>
  </si>
  <si>
    <t>New Vehicle</t>
  </si>
  <si>
    <t>Cars</t>
  </si>
  <si>
    <t>Trucks</t>
  </si>
  <si>
    <t>Buses</t>
  </si>
  <si>
    <t>Motor Cycles</t>
  </si>
  <si>
    <t>Special Vehicles</t>
  </si>
  <si>
    <t>-</t>
  </si>
  <si>
    <t>Trailers</t>
  </si>
  <si>
    <t>Second-hand Vehicles</t>
  </si>
  <si>
    <t>years</t>
  </si>
  <si>
    <t xml:space="preserve"> New Imports</t>
  </si>
  <si>
    <t>Second-hand Imports</t>
  </si>
  <si>
    <t>Total vehicle imports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</si>
  <si>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Customs Department &amp; Vehicle and Drivers' Licensing Department</t>
    </r>
  </si>
  <si>
    <r>
      <t>2011</t>
    </r>
    <r>
      <rPr>
        <vertAlign val="superscript"/>
        <sz val="12"/>
        <color theme="1"/>
        <rFont val="Calibri"/>
        <family val="2"/>
        <scheme val="minor"/>
      </rPr>
      <t>R</t>
    </r>
  </si>
  <si>
    <t>7.  Government goods and services, nine.</t>
  </si>
  <si>
    <t>7. Goods not elsewhere specified</t>
  </si>
  <si>
    <r>
      <t xml:space="preserve"> P</t>
    </r>
    <r>
      <rPr>
        <i/>
        <sz val="10"/>
        <rFont val="Arial"/>
        <family val="2"/>
      </rPr>
      <t>ercent of total</t>
    </r>
  </si>
  <si>
    <r>
      <t>1</t>
    </r>
    <r>
      <rPr>
        <sz val="11"/>
        <color theme="1"/>
        <rFont val="Calibri"/>
        <family val="2"/>
        <scheme val="minor"/>
      </rPr>
      <t xml:space="preserve"> Beverages &amp; tobacco</t>
    </r>
  </si>
  <si>
    <r>
      <t>2</t>
    </r>
    <r>
      <rPr>
        <sz val="11"/>
        <color theme="1"/>
        <rFont val="Calibri"/>
        <family val="2"/>
        <scheme val="minor"/>
      </rPr>
      <t xml:space="preserve"> Crude materials</t>
    </r>
  </si>
  <si>
    <r>
      <t>4</t>
    </r>
    <r>
      <rPr>
        <sz val="11"/>
        <color theme="1"/>
        <rFont val="Calibri"/>
        <family val="2"/>
        <scheme val="minor"/>
      </rPr>
      <t xml:space="preserve"> Animal &amp; vegetable oils,</t>
    </r>
  </si>
  <si>
    <t xml:space="preserve">   fats and waxes</t>
  </si>
  <si>
    <r>
      <t>6</t>
    </r>
    <r>
      <rPr>
        <sz val="11"/>
        <color theme="1"/>
        <rFont val="Calibri"/>
        <family val="2"/>
        <scheme val="minor"/>
      </rPr>
      <t xml:space="preserve"> Manufactured goods</t>
    </r>
  </si>
  <si>
    <t xml:space="preserve">   classified chiefly</t>
  </si>
  <si>
    <t xml:space="preserve">   by materials</t>
  </si>
  <si>
    <r>
      <t>7</t>
    </r>
    <r>
      <rPr>
        <sz val="11"/>
        <color theme="1"/>
        <rFont val="Calibri"/>
        <family val="2"/>
        <scheme val="minor"/>
      </rPr>
      <t xml:space="preserve"> Machinery &amp; transport equipment</t>
    </r>
  </si>
  <si>
    <r>
      <t>9</t>
    </r>
    <r>
      <rPr>
        <sz val="11"/>
        <color theme="1"/>
        <rFont val="Calibri"/>
        <family val="2"/>
        <scheme val="minor"/>
      </rPr>
      <t xml:space="preserve"> Commodities &amp; transactions</t>
    </r>
    <r>
      <rPr>
        <vertAlign val="superscript"/>
        <sz val="10"/>
        <rFont val="Arial"/>
        <family val="2"/>
      </rPr>
      <t xml:space="preserve"> </t>
    </r>
  </si>
  <si>
    <t>1. Food &amp; beverages</t>
  </si>
  <si>
    <t xml:space="preserve">Figures on imports from the USA tend to be overstated while those from other countries </t>
  </si>
  <si>
    <t xml:space="preserve">Florida. </t>
  </si>
  <si>
    <r>
      <t>2012</t>
    </r>
    <r>
      <rPr>
        <vertAlign val="superscript"/>
        <sz val="12"/>
        <color theme="1"/>
        <rFont val="Calibri"/>
        <family val="2"/>
        <scheme val="minor"/>
      </rPr>
      <t>P</t>
    </r>
  </si>
  <si>
    <t>2010</t>
  </si>
  <si>
    <t>2011</t>
  </si>
  <si>
    <t>2012</t>
  </si>
  <si>
    <t>(CI$ Million)</t>
  </si>
  <si>
    <r>
      <t>2007</t>
    </r>
    <r>
      <rPr>
        <b/>
        <vertAlign val="superscript"/>
        <sz val="10"/>
        <color theme="1"/>
        <rFont val="Arial"/>
        <family val="2"/>
      </rPr>
      <t>R</t>
    </r>
  </si>
  <si>
    <r>
      <t>2008</t>
    </r>
    <r>
      <rPr>
        <b/>
        <vertAlign val="superscript"/>
        <sz val="10"/>
        <color theme="1"/>
        <rFont val="Arial"/>
        <family val="2"/>
      </rPr>
      <t>R</t>
    </r>
  </si>
  <si>
    <r>
      <t>2009</t>
    </r>
    <r>
      <rPr>
        <b/>
        <vertAlign val="superscript"/>
        <sz val="10"/>
        <color theme="1"/>
        <rFont val="Arial"/>
        <family val="2"/>
      </rPr>
      <t>R</t>
    </r>
  </si>
  <si>
    <r>
      <t>2010</t>
    </r>
    <r>
      <rPr>
        <b/>
        <vertAlign val="superscript"/>
        <sz val="10"/>
        <color theme="1"/>
        <rFont val="Arial"/>
        <family val="2"/>
      </rPr>
      <t>R</t>
    </r>
  </si>
  <si>
    <t>NPISHs: Non-Profit Institutions Serving Households</t>
  </si>
  <si>
    <t>CI$ million</t>
  </si>
  <si>
    <t xml:space="preserve">  11. Primary</t>
  </si>
  <si>
    <t xml:space="preserve">    111. Mainly for industry</t>
  </si>
  <si>
    <t xml:space="preserve">    112. Mainly for household consumption</t>
  </si>
  <si>
    <t xml:space="preserve">  12. Processed</t>
  </si>
  <si>
    <t xml:space="preserve">     121. Mainly for industry</t>
  </si>
  <si>
    <t xml:space="preserve">  21. Primary</t>
  </si>
  <si>
    <t xml:space="preserve">  22. Processed</t>
  </si>
  <si>
    <t xml:space="preserve">     122. Mainly for household consumption</t>
  </si>
  <si>
    <t xml:space="preserve">  31. Primary</t>
  </si>
  <si>
    <t xml:space="preserve">  32. Processed</t>
  </si>
  <si>
    <t xml:space="preserve">    321. Motor spirits (motor gas, jet fuel and diesel)</t>
  </si>
  <si>
    <t xml:space="preserve">    322. Other (propane, other petroleum products &amp; related materials)</t>
  </si>
  <si>
    <t xml:space="preserve">  41. Capital goods (except transport equipment)</t>
  </si>
  <si>
    <t xml:space="preserve">  42. Parts and accessories</t>
  </si>
  <si>
    <t xml:space="preserve">  51. Passenger motor cars</t>
  </si>
  <si>
    <t xml:space="preserve">    521. Industrial</t>
  </si>
  <si>
    <t xml:space="preserve">    522. Other (Non-industrial)</t>
  </si>
  <si>
    <t xml:space="preserve">  53. Parts and accessories</t>
  </si>
  <si>
    <t xml:space="preserve">  61. Durable</t>
  </si>
  <si>
    <t xml:space="preserve">  62. Semi-durable</t>
  </si>
  <si>
    <t xml:space="preserve">  63. Non-durable</t>
  </si>
  <si>
    <r>
      <rPr>
        <b/>
        <sz val="16"/>
        <rFont val="Arial"/>
        <family val="2"/>
      </rPr>
      <t>Source:</t>
    </r>
    <r>
      <rPr>
        <sz val="16"/>
        <color theme="1"/>
        <rFont val="Calibri"/>
        <family val="2"/>
        <scheme val="minor"/>
      </rPr>
      <t xml:space="preserve"> Economics and Statistics Office</t>
    </r>
  </si>
  <si>
    <t>`</t>
  </si>
  <si>
    <t>The Cayman Islands Current Account Balance of Payments, 2008 - 2012</t>
  </si>
  <si>
    <t>STATISTICAL COMPENDIUM 2013</t>
  </si>
  <si>
    <t>Imports by SITC Sections, 2009 -  2013</t>
  </si>
  <si>
    <t>Imports by Broad Economic Category, 2009 -  2013</t>
  </si>
  <si>
    <t>Imports By Major Countries Of Origin, 2009 - 2013</t>
  </si>
  <si>
    <t>Imported Motor Vehicles Inspected and Licensed, 2009 -  2013</t>
  </si>
  <si>
    <t>Chart 11.02 New Imports &amp; Second Hand Motor Vehicle Imports, 2009-2013</t>
  </si>
  <si>
    <t>Merchandise Imports, Exports and Balance of Merchandise Trade, 1993 - 2013</t>
  </si>
  <si>
    <r>
      <t>3</t>
    </r>
    <r>
      <rPr>
        <sz val="11"/>
        <color theme="1"/>
        <rFont val="Calibri"/>
        <family val="2"/>
        <scheme val="minor"/>
      </rPr>
      <t xml:space="preserve"> Mieral Fuela, Lubricants and Related Materials</t>
    </r>
  </si>
  <si>
    <t xml:space="preserve">Exports include domestic exports and re-exports. Exports for 2000 - 2002 are estimates, while export figures from 2003 -2013 are based on data from the US Census Bureau, the UK Trade information website, and the Statistical Institute of Jamaica.  </t>
  </si>
  <si>
    <r>
      <t>2012</t>
    </r>
    <r>
      <rPr>
        <b/>
        <vertAlign val="superscript"/>
        <sz val="10"/>
        <rFont val="Arial"/>
        <family val="2"/>
      </rPr>
      <t>R</t>
    </r>
  </si>
  <si>
    <r>
      <t>2013</t>
    </r>
    <r>
      <rPr>
        <b/>
        <vertAlign val="superscript"/>
        <sz val="1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</si>
</sst>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\-\ #\ \-"/>
    <numFmt numFmtId="167" formatCode="0.0"/>
    <numFmt numFmtId="168" formatCode="#,##0.0"/>
    <numFmt numFmtId="169" formatCode="0.0_);\(0.0\)"/>
    <numFmt numFmtId="170" formatCode="_-* #,##0.00_-;\-* #,##0.00_-;_-* &quot;-&quot;??_-;_-@_-"/>
    <numFmt numFmtId="171" formatCode="_(* #,##0_);_(* \(#,##0\);_(* &quot;-&quot;??_);_(@_)"/>
    <numFmt numFmtId="172" formatCode="\(0.0\)"/>
    <numFmt numFmtId="173" formatCode="0.0%"/>
    <numFmt numFmtId="174" formatCode="_-* #,##0_-;\-* #,##0_-;_-* &quot;-&quot;??_-;_-@_-"/>
    <numFmt numFmtId="175" formatCode="_-* #,##0.0_-;\-* #,##0.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1"/>
      <color indexed="16"/>
      <name val="Book Antiqua"/>
      <family val="1"/>
    </font>
    <font>
      <b/>
      <sz val="10"/>
      <name val="Times New Roman"/>
      <family val="1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Border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Fill="1"/>
    <xf numFmtId="0" fontId="0" fillId="0" borderId="0" xfId="0" applyFill="1" applyBorder="1"/>
    <xf numFmtId="166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/>
    <xf numFmtId="0" fontId="16" fillId="0" borderId="0" xfId="0" applyFont="1" applyFill="1"/>
    <xf numFmtId="0" fontId="15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13" xfId="0" applyFill="1" applyBorder="1"/>
    <xf numFmtId="0" fontId="11" fillId="0" borderId="13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right"/>
    </xf>
    <xf numFmtId="0" fontId="8" fillId="0" borderId="13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171" fontId="8" fillId="0" borderId="0" xfId="1" applyNumberFormat="1" applyFont="1" applyFill="1" applyBorder="1" applyAlignment="1"/>
    <xf numFmtId="171" fontId="20" fillId="0" borderId="0" xfId="1" applyNumberFormat="1" applyFont="1" applyFill="1" applyBorder="1"/>
    <xf numFmtId="0" fontId="0" fillId="0" borderId="0" xfId="0" applyFill="1" applyBorder="1" applyAlignment="1">
      <alignment horizontal="left"/>
    </xf>
    <xf numFmtId="171" fontId="0" fillId="0" borderId="0" xfId="1" applyNumberFormat="1" applyFont="1" applyFill="1"/>
    <xf numFmtId="171" fontId="4" fillId="0" borderId="0" xfId="1" applyNumberFormat="1" applyFont="1" applyFill="1" applyAlignment="1">
      <alignment horizontal="right"/>
    </xf>
    <xf numFmtId="0" fontId="11" fillId="0" borderId="0" xfId="0" applyFont="1" applyFill="1"/>
    <xf numFmtId="171" fontId="11" fillId="0" borderId="0" xfId="1" applyNumberFormat="1" applyFont="1" applyFill="1"/>
    <xf numFmtId="171" fontId="20" fillId="0" borderId="0" xfId="1" applyNumberFormat="1" applyFont="1" applyFill="1"/>
    <xf numFmtId="0" fontId="30" fillId="0" borderId="0" xfId="0" applyFont="1" applyFill="1"/>
    <xf numFmtId="0" fontId="29" fillId="0" borderId="0" xfId="0" applyFont="1" applyFill="1"/>
    <xf numFmtId="171" fontId="8" fillId="0" borderId="0" xfId="1" applyNumberFormat="1" applyFont="1" applyFill="1"/>
    <xf numFmtId="0" fontId="0" fillId="0" borderId="12" xfId="0" applyFill="1" applyBorder="1" applyAlignment="1">
      <alignment horizontal="left"/>
    </xf>
    <xf numFmtId="171" fontId="0" fillId="0" borderId="12" xfId="1" applyNumberFormat="1" applyFont="1" applyFill="1" applyBorder="1"/>
    <xf numFmtId="0" fontId="0" fillId="0" borderId="12" xfId="0" applyFill="1" applyBorder="1"/>
    <xf numFmtId="171" fontId="0" fillId="0" borderId="0" xfId="1" applyNumberFormat="1" applyFont="1" applyFill="1" applyBorder="1"/>
    <xf numFmtId="171" fontId="30" fillId="0" borderId="0" xfId="0" applyNumberFormat="1" applyFont="1" applyFill="1"/>
    <xf numFmtId="0" fontId="28" fillId="0" borderId="0" xfId="0" applyFont="1" applyFill="1" applyAlignment="1">
      <alignment horizontal="left"/>
    </xf>
    <xf numFmtId="171" fontId="20" fillId="0" borderId="0" xfId="0" applyNumberFormat="1" applyFont="1" applyFill="1" applyAlignment="1">
      <alignment horizontal="left"/>
    </xf>
    <xf numFmtId="171" fontId="0" fillId="0" borderId="0" xfId="0" applyNumberFormat="1" applyFill="1" applyAlignment="1">
      <alignment horizontal="left"/>
    </xf>
    <xf numFmtId="0" fontId="19" fillId="0" borderId="0" xfId="0" applyFont="1" applyFill="1" applyAlignment="1">
      <alignment horizontal="center" vertical="center" readingOrder="1"/>
    </xf>
    <xf numFmtId="0" fontId="4" fillId="0" borderId="0" xfId="0" applyFont="1" applyFill="1" applyAlignment="1"/>
    <xf numFmtId="0" fontId="0" fillId="0" borderId="0" xfId="0" applyFill="1" applyAlignment="1">
      <alignment horizontal="centerContinuous"/>
    </xf>
    <xf numFmtId="0" fontId="0" fillId="0" borderId="0" xfId="0" applyFill="1" applyAlignment="1">
      <alignment horizontal="center"/>
    </xf>
    <xf numFmtId="171" fontId="0" fillId="0" borderId="0" xfId="0" applyNumberForma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right"/>
    </xf>
    <xf numFmtId="0" fontId="5" fillId="0" borderId="1" xfId="3" applyFont="1" applyFill="1" applyBorder="1"/>
    <xf numFmtId="0" fontId="6" fillId="0" borderId="17" xfId="3" applyFont="1" applyFill="1" applyBorder="1" applyAlignment="1">
      <alignment horizontal="center"/>
    </xf>
    <xf numFmtId="0" fontId="6" fillId="0" borderId="18" xfId="3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/>
    </xf>
    <xf numFmtId="0" fontId="6" fillId="0" borderId="2" xfId="3" applyFont="1" applyFill="1" applyBorder="1"/>
    <xf numFmtId="0" fontId="6" fillId="0" borderId="5" xfId="3" applyFont="1" applyFill="1" applyBorder="1" applyAlignment="1">
      <alignment horizontal="center"/>
    </xf>
    <xf numFmtId="0" fontId="6" fillId="0" borderId="3" xfId="3" applyFont="1" applyFill="1" applyBorder="1"/>
    <xf numFmtId="164" fontId="6" fillId="0" borderId="4" xfId="1" applyNumberFormat="1" applyFont="1" applyFill="1" applyBorder="1" applyAlignment="1">
      <alignment horizontal="center"/>
    </xf>
    <xf numFmtId="164" fontId="6" fillId="0" borderId="15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right"/>
    </xf>
    <xf numFmtId="164" fontId="6" fillId="0" borderId="15" xfId="1" applyNumberFormat="1" applyFont="1" applyFill="1" applyBorder="1" applyAlignment="1">
      <alignment horizontal="right"/>
    </xf>
    <xf numFmtId="164" fontId="6" fillId="0" borderId="14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5" fontId="6" fillId="0" borderId="6" xfId="1" applyNumberFormat="1" applyFont="1" applyFill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0" fontId="6" fillId="0" borderId="3" xfId="3" applyFont="1" applyFill="1" applyBorder="1" applyAlignment="1">
      <alignment horizontal="left"/>
    </xf>
    <xf numFmtId="0" fontId="5" fillId="0" borderId="3" xfId="3" applyFont="1" applyFill="1" applyBorder="1" applyAlignment="1">
      <alignment horizontal="left" indent="2"/>
    </xf>
    <xf numFmtId="164" fontId="5" fillId="0" borderId="4" xfId="1" applyNumberFormat="1" applyFont="1" applyFill="1" applyBorder="1" applyAlignment="1">
      <alignment horizontal="right"/>
    </xf>
    <xf numFmtId="164" fontId="5" fillId="0" borderId="15" xfId="1" applyNumberFormat="1" applyFont="1" applyFill="1" applyBorder="1" applyAlignment="1">
      <alignment horizontal="right"/>
    </xf>
    <xf numFmtId="164" fontId="5" fillId="0" borderId="5" xfId="1" applyNumberFormat="1" applyFont="1" applyFill="1" applyBorder="1" applyAlignment="1">
      <alignment horizontal="right"/>
    </xf>
    <xf numFmtId="164" fontId="5" fillId="0" borderId="14" xfId="1" applyNumberFormat="1" applyFont="1" applyFill="1" applyBorder="1" applyAlignment="1">
      <alignment horizontal="right"/>
    </xf>
    <xf numFmtId="165" fontId="5" fillId="0" borderId="6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top" wrapText="1" indent="2"/>
    </xf>
    <xf numFmtId="0" fontId="4" fillId="0" borderId="3" xfId="0" applyFont="1" applyFill="1" applyBorder="1" applyAlignment="1">
      <alignment horizontal="left" wrapText="1" indent="2"/>
    </xf>
    <xf numFmtId="164" fontId="5" fillId="0" borderId="16" xfId="1" applyNumberFormat="1" applyFont="1" applyFill="1" applyBorder="1" applyAlignment="1">
      <alignment horizontal="right"/>
    </xf>
    <xf numFmtId="165" fontId="5" fillId="0" borderId="10" xfId="1" applyNumberFormat="1" applyFont="1" applyFill="1" applyBorder="1" applyAlignment="1">
      <alignment horizontal="right"/>
    </xf>
    <xf numFmtId="164" fontId="6" fillId="0" borderId="22" xfId="1" applyNumberFormat="1" applyFont="1" applyFill="1" applyBorder="1" applyAlignment="1">
      <alignment horizontal="right"/>
    </xf>
    <xf numFmtId="165" fontId="6" fillId="0" borderId="23" xfId="1" applyNumberFormat="1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right"/>
      <protection locked="0"/>
    </xf>
    <xf numFmtId="0" fontId="5" fillId="0" borderId="3" xfId="3" applyFont="1" applyFill="1" applyBorder="1" applyAlignment="1">
      <alignment horizontal="left" wrapText="1" indent="2"/>
    </xf>
    <xf numFmtId="0" fontId="5" fillId="0" borderId="3" xfId="3" applyFont="1" applyFill="1" applyBorder="1" applyAlignment="1">
      <alignment horizontal="left" indent="4"/>
    </xf>
    <xf numFmtId="164" fontId="5" fillId="0" borderId="0" xfId="1" applyNumberFormat="1" applyFont="1" applyFill="1" applyBorder="1" applyAlignment="1">
      <alignment horizontal="right"/>
    </xf>
    <xf numFmtId="164" fontId="5" fillId="0" borderId="24" xfId="1" applyNumberFormat="1" applyFont="1" applyFill="1" applyBorder="1" applyAlignment="1">
      <alignment horizontal="right"/>
    </xf>
    <xf numFmtId="0" fontId="4" fillId="0" borderId="3" xfId="3" applyFont="1" applyFill="1" applyBorder="1" applyAlignment="1">
      <alignment horizontal="left" indent="3"/>
    </xf>
    <xf numFmtId="0" fontId="4" fillId="0" borderId="7" xfId="0" applyFont="1" applyFill="1" applyBorder="1" applyAlignment="1">
      <alignment horizontal="left" indent="3"/>
    </xf>
    <xf numFmtId="164" fontId="5" fillId="0" borderId="8" xfId="1" applyNumberFormat="1" applyFont="1" applyFill="1" applyBorder="1" applyAlignment="1">
      <alignment horizontal="right"/>
    </xf>
    <xf numFmtId="164" fontId="5" fillId="0" borderId="9" xfId="1" applyNumberFormat="1" applyFont="1" applyFill="1" applyBorder="1" applyAlignment="1">
      <alignment horizontal="right"/>
    </xf>
    <xf numFmtId="164" fontId="5" fillId="0" borderId="1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indent="3"/>
    </xf>
    <xf numFmtId="0" fontId="24" fillId="0" borderId="0" xfId="0" applyFont="1" applyFill="1" applyBorder="1" applyAlignment="1"/>
    <xf numFmtId="164" fontId="25" fillId="0" borderId="0" xfId="1" applyNumberFormat="1" applyFont="1" applyFill="1" applyBorder="1" applyAlignment="1">
      <alignment horizontal="right"/>
    </xf>
    <xf numFmtId="0" fontId="25" fillId="0" borderId="0" xfId="3" applyFont="1" applyFill="1" applyBorder="1"/>
    <xf numFmtId="0" fontId="5" fillId="0" borderId="0" xfId="3" applyFont="1" applyFill="1" applyBorder="1"/>
    <xf numFmtId="0" fontId="0" fillId="0" borderId="0" xfId="0" applyFill="1" applyBorder="1" applyAlignment="1">
      <alignment horizontal="center"/>
    </xf>
    <xf numFmtId="0" fontId="26" fillId="0" borderId="0" xfId="0" applyFont="1" applyFill="1" applyAlignment="1"/>
    <xf numFmtId="0" fontId="27" fillId="0" borderId="0" xfId="0" applyFont="1" applyFill="1" applyBorder="1" applyAlignment="1">
      <alignment horizontal="center"/>
    </xf>
    <xf numFmtId="164" fontId="5" fillId="0" borderId="13" xfId="1" applyNumberFormat="1" applyFont="1" applyFill="1" applyBorder="1" applyAlignment="1">
      <alignment horizontal="right"/>
    </xf>
    <xf numFmtId="164" fontId="5" fillId="0" borderId="25" xfId="1" applyNumberFormat="1" applyFont="1" applyFill="1" applyBorder="1" applyAlignment="1">
      <alignment horizontal="right"/>
    </xf>
    <xf numFmtId="165" fontId="5" fillId="0" borderId="26" xfId="1" applyNumberFormat="1" applyFont="1" applyFill="1" applyBorder="1" applyAlignment="1">
      <alignment horizontal="right"/>
    </xf>
    <xf numFmtId="0" fontId="6" fillId="0" borderId="27" xfId="3" applyFont="1" applyFill="1" applyBorder="1" applyAlignment="1">
      <alignment horizontal="center"/>
    </xf>
    <xf numFmtId="164" fontId="6" fillId="0" borderId="13" xfId="1" applyNumberFormat="1" applyFont="1" applyFill="1" applyBorder="1" applyAlignment="1">
      <alignment horizontal="right"/>
    </xf>
    <xf numFmtId="164" fontId="5" fillId="0" borderId="28" xfId="1" applyNumberFormat="1" applyFont="1" applyFill="1" applyBorder="1" applyAlignment="1">
      <alignment horizontal="right"/>
    </xf>
    <xf numFmtId="164" fontId="5" fillId="0" borderId="29" xfId="1" applyNumberFormat="1" applyFont="1" applyFill="1" applyBorder="1" applyAlignment="1">
      <alignment horizontal="right"/>
    </xf>
    <xf numFmtId="164" fontId="6" fillId="0" borderId="30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center"/>
    </xf>
    <xf numFmtId="0" fontId="6" fillId="0" borderId="31" xfId="3" applyFont="1" applyFill="1" applyBorder="1" applyAlignment="1">
      <alignment horizontal="center"/>
    </xf>
    <xf numFmtId="0" fontId="6" fillId="0" borderId="32" xfId="3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6" fillId="0" borderId="31" xfId="1" applyNumberFormat="1" applyFont="1" applyFill="1" applyBorder="1" applyAlignment="1">
      <alignment horizontal="center"/>
    </xf>
    <xf numFmtId="0" fontId="6" fillId="0" borderId="32" xfId="1" applyNumberFormat="1" applyFont="1" applyFill="1" applyBorder="1" applyAlignment="1">
      <alignment horizontal="center"/>
    </xf>
    <xf numFmtId="0" fontId="6" fillId="0" borderId="1" xfId="3" applyNumberFormat="1" applyFont="1" applyFill="1" applyBorder="1" applyAlignment="1">
      <alignment horizontal="center"/>
    </xf>
    <xf numFmtId="0" fontId="6" fillId="0" borderId="31" xfId="3" applyNumberFormat="1" applyFont="1" applyFill="1" applyBorder="1" applyAlignment="1">
      <alignment horizontal="center"/>
    </xf>
    <xf numFmtId="0" fontId="6" fillId="0" borderId="32" xfId="3" applyNumberFormat="1" applyFont="1" applyFill="1" applyBorder="1" applyAlignment="1">
      <alignment horizontal="center"/>
    </xf>
    <xf numFmtId="164" fontId="6" fillId="0" borderId="30" xfId="1" applyNumberFormat="1" applyFont="1" applyFill="1" applyBorder="1" applyAlignment="1">
      <alignment horizontal="center"/>
    </xf>
    <xf numFmtId="164" fontId="6" fillId="0" borderId="21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6" fillId="0" borderId="33" xfId="1" applyNumberFormat="1" applyFont="1" applyFill="1" applyBorder="1" applyAlignment="1">
      <alignment horizontal="center"/>
    </xf>
    <xf numFmtId="43" fontId="6" fillId="0" borderId="34" xfId="1" applyFont="1" applyFill="1" applyBorder="1" applyAlignment="1">
      <alignment horizontal="center"/>
    </xf>
    <xf numFmtId="43" fontId="6" fillId="0" borderId="35" xfId="1" applyFont="1" applyFill="1" applyBorder="1" applyAlignment="1">
      <alignment horizontal="center"/>
    </xf>
    <xf numFmtId="0" fontId="6" fillId="0" borderId="35" xfId="3" applyFont="1" applyFill="1" applyBorder="1" applyAlignment="1">
      <alignment horizontal="center"/>
    </xf>
    <xf numFmtId="0" fontId="6" fillId="0" borderId="36" xfId="3" applyFont="1" applyFill="1" applyBorder="1" applyAlignment="1">
      <alignment horizontal="center"/>
    </xf>
    <xf numFmtId="0" fontId="6" fillId="0" borderId="37" xfId="3" applyFont="1" applyFill="1" applyBorder="1" applyAlignment="1">
      <alignment horizontal="center"/>
    </xf>
    <xf numFmtId="167" fontId="30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/>
    </xf>
    <xf numFmtId="0" fontId="9" fillId="0" borderId="0" xfId="0" applyFont="1" applyFill="1"/>
    <xf numFmtId="0" fontId="10" fillId="0" borderId="0" xfId="0" applyFont="1" applyFill="1" applyBorder="1" applyAlignment="1">
      <alignment horizontal="right"/>
    </xf>
    <xf numFmtId="0" fontId="0" fillId="0" borderId="11" xfId="0" applyFill="1" applyBorder="1"/>
    <xf numFmtId="0" fontId="8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12" xfId="0" applyFont="1" applyFill="1" applyBorder="1" applyAlignment="1">
      <alignment horizontal="right"/>
    </xf>
    <xf numFmtId="49" fontId="0" fillId="0" borderId="0" xfId="0" applyNumberFormat="1" applyFill="1"/>
    <xf numFmtId="167" fontId="0" fillId="0" borderId="0" xfId="0" applyNumberFormat="1" applyFill="1"/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65" fontId="0" fillId="0" borderId="0" xfId="0" applyNumberFormat="1" applyFill="1"/>
    <xf numFmtId="49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/>
    <xf numFmtId="49" fontId="30" fillId="0" borderId="0" xfId="0" applyNumberFormat="1" applyFont="1" applyFill="1"/>
    <xf numFmtId="167" fontId="30" fillId="0" borderId="0" xfId="0" applyNumberFormat="1" applyFont="1" applyFill="1"/>
    <xf numFmtId="49" fontId="30" fillId="0" borderId="0" xfId="0" applyNumberFormat="1" applyFont="1" applyFill="1" applyBorder="1"/>
    <xf numFmtId="0" fontId="30" fillId="0" borderId="0" xfId="0" applyFont="1" applyFill="1" applyBorder="1"/>
    <xf numFmtId="168" fontId="30" fillId="0" borderId="0" xfId="0" applyNumberFormat="1" applyFont="1" applyFill="1" applyBorder="1"/>
    <xf numFmtId="168" fontId="30" fillId="0" borderId="0" xfId="0" applyNumberFormat="1" applyFont="1" applyFill="1"/>
    <xf numFmtId="0" fontId="0" fillId="0" borderId="0" xfId="0" applyFill="1" applyBorder="1" applyAlignment="1">
      <alignment horizontal="right"/>
    </xf>
    <xf numFmtId="169" fontId="0" fillId="0" borderId="0" xfId="0" applyNumberFormat="1" applyFill="1" applyBorder="1"/>
    <xf numFmtId="164" fontId="0" fillId="0" borderId="0" xfId="1" applyNumberFormat="1" applyFont="1" applyFill="1" applyBorder="1" applyAlignment="1">
      <alignment horizontal="right" indent="1"/>
    </xf>
    <xf numFmtId="0" fontId="0" fillId="0" borderId="12" xfId="0" applyFill="1" applyBorder="1" applyAlignment="1">
      <alignment horizontal="right"/>
    </xf>
    <xf numFmtId="164" fontId="0" fillId="0" borderId="12" xfId="1" applyNumberFormat="1" applyFont="1" applyFill="1" applyBorder="1" applyAlignment="1">
      <alignment horizontal="right" indent="1"/>
    </xf>
    <xf numFmtId="165" fontId="0" fillId="0" borderId="12" xfId="0" applyNumberFormat="1" applyFill="1" applyBorder="1"/>
    <xf numFmtId="167" fontId="0" fillId="0" borderId="12" xfId="0" applyNumberFormat="1" applyFill="1" applyBorder="1"/>
    <xf numFmtId="169" fontId="0" fillId="0" borderId="12" xfId="0" applyNumberFormat="1" applyFill="1" applyBorder="1"/>
    <xf numFmtId="0" fontId="8" fillId="0" borderId="0" xfId="0" applyFont="1" applyFill="1"/>
    <xf numFmtId="0" fontId="1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30" fillId="0" borderId="0" xfId="0" applyNumberFormat="1" applyFont="1" applyFill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0" fillId="0" borderId="0" xfId="0" quotePrefix="1" applyNumberFormat="1" applyFont="1" applyFill="1" applyAlignment="1">
      <alignment horizontal="center"/>
    </xf>
    <xf numFmtId="0" fontId="30" fillId="0" borderId="0" xfId="0" quotePrefix="1" applyFont="1" applyFill="1" applyAlignment="1">
      <alignment horizontal="center"/>
    </xf>
    <xf numFmtId="43" fontId="30" fillId="0" borderId="0" xfId="1" applyFont="1" applyFill="1" applyAlignment="1">
      <alignment horizontal="left"/>
    </xf>
    <xf numFmtId="164" fontId="30" fillId="0" borderId="0" xfId="0" applyNumberFormat="1" applyFont="1" applyFill="1"/>
    <xf numFmtId="0" fontId="0" fillId="0" borderId="0" xfId="0" applyFill="1" applyAlignment="1">
      <alignment horizontal="center"/>
    </xf>
    <xf numFmtId="3" fontId="3" fillId="0" borderId="0" xfId="4" applyNumberFormat="1" applyFont="1" applyFill="1" applyAlignment="1">
      <alignment horizontal="center"/>
    </xf>
    <xf numFmtId="0" fontId="22" fillId="0" borderId="12" xfId="0" applyFont="1" applyFill="1" applyBorder="1" applyAlignment="1">
      <alignment horizontal="right"/>
    </xf>
    <xf numFmtId="0" fontId="11" fillId="0" borderId="13" xfId="0" applyFont="1" applyFill="1" applyBorder="1"/>
    <xf numFmtId="171" fontId="4" fillId="0" borderId="0" xfId="1" applyNumberFormat="1" applyFont="1" applyFill="1"/>
    <xf numFmtId="0" fontId="10" fillId="0" borderId="0" xfId="0" applyFont="1" applyFill="1"/>
    <xf numFmtId="173" fontId="10" fillId="0" borderId="0" xfId="2" applyNumberFormat="1" applyFont="1" applyFill="1"/>
    <xf numFmtId="0" fontId="14" fillId="0" borderId="0" xfId="0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1" applyNumberFormat="1" applyFont="1" applyFill="1"/>
    <xf numFmtId="10" fontId="10" fillId="0" borderId="0" xfId="2" applyNumberFormat="1" applyFont="1" applyFill="1"/>
    <xf numFmtId="3" fontId="8" fillId="0" borderId="0" xfId="4" applyNumberFormat="1" applyFont="1" applyFill="1"/>
    <xf numFmtId="164" fontId="0" fillId="0" borderId="0" xfId="1" applyNumberFormat="1" applyFont="1" applyFill="1"/>
    <xf numFmtId="9" fontId="8" fillId="0" borderId="0" xfId="2" applyFont="1" applyFill="1"/>
    <xf numFmtId="0" fontId="15" fillId="0" borderId="0" xfId="0" applyFont="1" applyFill="1" applyAlignment="1">
      <alignment horizontal="right"/>
    </xf>
    <xf numFmtId="0" fontId="4" fillId="0" borderId="0" xfId="0" applyFont="1" applyFill="1" applyBorder="1"/>
    <xf numFmtId="0" fontId="0" fillId="0" borderId="0" xfId="0" applyFill="1" applyAlignment="1">
      <alignment horizontal="left"/>
    </xf>
    <xf numFmtId="166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3" fontId="3" fillId="0" borderId="0" xfId="1" applyNumberFormat="1" applyFont="1" applyFill="1" applyAlignment="1">
      <alignment horizontal="center"/>
    </xf>
    <xf numFmtId="0" fontId="8" fillId="0" borderId="13" xfId="0" applyNumberFormat="1" applyFont="1" applyFill="1" applyBorder="1" applyAlignment="1">
      <alignment horizontal="right"/>
    </xf>
    <xf numFmtId="0" fontId="16" fillId="0" borderId="0" xfId="0" applyFont="1" applyFill="1" applyBorder="1"/>
    <xf numFmtId="174" fontId="8" fillId="0" borderId="0" xfId="5" applyNumberFormat="1" applyFont="1" applyFill="1" applyBorder="1"/>
    <xf numFmtId="175" fontId="8" fillId="0" borderId="0" xfId="5" applyNumberFormat="1" applyFont="1" applyFill="1" applyBorder="1"/>
    <xf numFmtId="174" fontId="8" fillId="0" borderId="0" xfId="0" applyNumberFormat="1" applyFont="1" applyFill="1" applyBorder="1"/>
    <xf numFmtId="174" fontId="4" fillId="0" borderId="0" xfId="5" applyNumberFormat="1" applyFont="1" applyFill="1" applyBorder="1"/>
    <xf numFmtId="175" fontId="4" fillId="0" borderId="0" xfId="5" applyNumberFormat="1" applyFont="1" applyFill="1" applyBorder="1"/>
    <xf numFmtId="0" fontId="8" fillId="0" borderId="0" xfId="0" applyFont="1" applyFill="1" applyBorder="1" applyAlignment="1">
      <alignment wrapText="1"/>
    </xf>
    <xf numFmtId="174" fontId="4" fillId="0" borderId="0" xfId="0" applyNumberFormat="1" applyFont="1" applyFill="1" applyBorder="1"/>
    <xf numFmtId="175" fontId="4" fillId="0" borderId="0" xfId="0" applyNumberFormat="1" applyFont="1" applyFill="1" applyBorder="1"/>
    <xf numFmtId="175" fontId="8" fillId="0" borderId="0" xfId="0" applyNumberFormat="1" applyFont="1" applyFill="1" applyBorder="1"/>
    <xf numFmtId="174" fontId="16" fillId="0" borderId="0" xfId="0" applyNumberFormat="1" applyFont="1" applyFill="1"/>
    <xf numFmtId="175" fontId="16" fillId="0" borderId="0" xfId="0" applyNumberFormat="1" applyFont="1" applyFill="1"/>
    <xf numFmtId="0" fontId="4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18" fillId="0" borderId="0" xfId="0" applyFont="1" applyFill="1"/>
    <xf numFmtId="0" fontId="8" fillId="0" borderId="12" xfId="0" applyFont="1" applyFill="1" applyBorder="1"/>
    <xf numFmtId="174" fontId="8" fillId="0" borderId="12" xfId="0" applyNumberFormat="1" applyFont="1" applyFill="1" applyBorder="1"/>
    <xf numFmtId="175" fontId="8" fillId="0" borderId="12" xfId="0" applyNumberFormat="1" applyFont="1" applyFill="1" applyBorder="1"/>
    <xf numFmtId="37" fontId="8" fillId="0" borderId="0" xfId="0" applyNumberFormat="1" applyFont="1" applyFill="1" applyBorder="1"/>
    <xf numFmtId="1" fontId="16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8" fillId="0" borderId="0" xfId="0" applyFont="1" applyFill="1" applyAlignment="1"/>
    <xf numFmtId="43" fontId="1" fillId="0" borderId="0" xfId="1" applyFill="1"/>
    <xf numFmtId="174" fontId="1" fillId="0" borderId="0" xfId="1" applyNumberFormat="1" applyFill="1"/>
    <xf numFmtId="170" fontId="0" fillId="0" borderId="0" xfId="0" applyNumberFormat="1" applyFill="1"/>
    <xf numFmtId="43" fontId="0" fillId="0" borderId="0" xfId="0" applyNumberFormat="1" applyFill="1"/>
    <xf numFmtId="172" fontId="14" fillId="0" borderId="0" xfId="1" applyNumberFormat="1" applyFont="1" applyFill="1"/>
    <xf numFmtId="164" fontId="8" fillId="0" borderId="0" xfId="1" applyNumberFormat="1" applyFont="1" applyFill="1"/>
    <xf numFmtId="0" fontId="4" fillId="0" borderId="12" xfId="0" applyFont="1" applyFill="1" applyBorder="1"/>
    <xf numFmtId="9" fontId="8" fillId="0" borderId="12" xfId="2" applyFont="1" applyFill="1" applyBorder="1"/>
    <xf numFmtId="9" fontId="8" fillId="0" borderId="0" xfId="2" applyFont="1" applyFill="1" applyBorder="1"/>
    <xf numFmtId="0" fontId="13" fillId="0" borderId="0" xfId="0" applyFont="1" applyFill="1" applyAlignment="1">
      <alignment horizontal="center" vertical="center"/>
    </xf>
  </cellXfs>
  <cellStyles count="6">
    <cellStyle name="Comma" xfId="1" builtinId="3"/>
    <cellStyle name="Comma_TRADE  Tables 2010 1 qtr" xfId="5"/>
    <cellStyle name="Comma_TRADE 2007" xfId="4"/>
    <cellStyle name="Normal" xfId="0" builtinId="0"/>
    <cellStyle name="Normal 5 2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11.01: Value of  Merchandise Imports, 2009 - 2013</a:t>
            </a:r>
          </a:p>
        </c:rich>
      </c:tx>
      <c:layout>
        <c:manualLayout>
          <c:xMode val="edge"/>
          <c:yMode val="edge"/>
          <c:x val="0.13652957948601746"/>
          <c:y val="2.74466981025652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7526501766787"/>
          <c:y val="0.14035127795846455"/>
          <c:w val="0.75795053003533563"/>
          <c:h val="0.73976819423940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25400">
              <a:solidFill>
                <a:srgbClr val="99CC00"/>
              </a:solidFill>
              <a:prstDash val="solid"/>
            </a:ln>
          </c:spPr>
          <c:invertIfNegative val="0"/>
          <c:dLbls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 759.5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'.02'!$J$62:$J$66</c:f>
              <c:strCach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strCache>
            </c:strRef>
          </c:cat>
          <c:val>
            <c:numRef>
              <c:f>'.02'!$K$62:$K$66</c:f>
              <c:numCache>
                <c:formatCode>0.0</c:formatCode>
                <c:ptCount val="5"/>
                <c:pt idx="0">
                  <c:v>744.53810482459994</c:v>
                </c:pt>
                <c:pt idx="1">
                  <c:v>690.38790996000807</c:v>
                </c:pt>
                <c:pt idx="2" formatCode="_(* #,##0.00_);_(* \(#,##0.00\);_(* &quot;-&quot;??_);_(@_)">
                  <c:v>759.5</c:v>
                </c:pt>
                <c:pt idx="3" formatCode="_(* #,##0.0_);_(* \(#,##0.0\);_(* &quot;-&quot;??_);_(@_)">
                  <c:v>758.5</c:v>
                </c:pt>
                <c:pt idx="4" formatCode="General">
                  <c:v>774.5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90400"/>
        <c:axId val="91192320"/>
      </c:barChart>
      <c:catAx>
        <c:axId val="911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192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192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CI$ Million</a:t>
                </a:r>
              </a:p>
            </c:rich>
          </c:tx>
          <c:layout>
            <c:manualLayout>
              <c:xMode val="edge"/>
              <c:yMode val="edge"/>
              <c:x val="2.6501822164315795E-2"/>
              <c:y val="0.412281960456948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190400"/>
        <c:crosses val="autoZero"/>
        <c:crossBetween val="between"/>
      </c:valAx>
      <c:spPr>
        <a:solidFill>
          <a:schemeClr val="tx2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1062992125981"/>
          <c:y val="4.6770924467774859E-2"/>
          <c:w val="0.84682391115829181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'11.06'!$AHF$22</c:f>
              <c:strCache>
                <c:ptCount val="1"/>
                <c:pt idx="0">
                  <c:v> New Imports</c:v>
                </c:pt>
              </c:strCache>
            </c:strRef>
          </c:tx>
          <c:cat>
            <c:numRef>
              <c:f>'11.06'!$AHE$32:$AHE$36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'11.06'!$AHF$32:$AHF$36</c:f>
              <c:numCache>
                <c:formatCode>_(* #,##0_);_(* \(#,##0\);_(* "-"??_);_(@_)</c:formatCode>
                <c:ptCount val="5"/>
                <c:pt idx="0">
                  <c:v>1108</c:v>
                </c:pt>
                <c:pt idx="1">
                  <c:v>1009</c:v>
                </c:pt>
                <c:pt idx="2" formatCode="General">
                  <c:v>1224</c:v>
                </c:pt>
                <c:pt idx="3" formatCode="General">
                  <c:v>1480</c:v>
                </c:pt>
                <c:pt idx="4" formatCode="General">
                  <c:v>1342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'11.06'!$AHG$22</c:f>
              <c:strCache>
                <c:ptCount val="1"/>
                <c:pt idx="0">
                  <c:v>Second-hand Imports</c:v>
                </c:pt>
              </c:strCache>
            </c:strRef>
          </c:tx>
          <c:cat>
            <c:numRef>
              <c:f>'11.06'!$AHE$32:$AHE$36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'11.06'!$AHG$32:$AHG$36</c:f>
              <c:numCache>
                <c:formatCode>_(* #,##0_);_(* \(#,##0\);_(* "-"??_);_(@_)</c:formatCode>
                <c:ptCount val="5"/>
                <c:pt idx="0">
                  <c:v>1723</c:v>
                </c:pt>
                <c:pt idx="1">
                  <c:v>982</c:v>
                </c:pt>
                <c:pt idx="2" formatCode="General">
                  <c:v>748</c:v>
                </c:pt>
                <c:pt idx="3" formatCode="General">
                  <c:v>768</c:v>
                </c:pt>
                <c:pt idx="4" formatCode="General">
                  <c:v>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87200"/>
        <c:axId val="123590528"/>
      </c:lineChart>
      <c:catAx>
        <c:axId val="12358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590528"/>
        <c:crosses val="autoZero"/>
        <c:auto val="1"/>
        <c:lblAlgn val="ctr"/>
        <c:lblOffset val="100"/>
        <c:noMultiLvlLbl val="0"/>
      </c:catAx>
      <c:valAx>
        <c:axId val="12359052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123587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459017720406012"/>
          <c:y val="4.2241693321131188E-2"/>
          <c:w val="0.30312906968188691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238125</xdr:colOff>
      <xdr:row>2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"/>
          <a:ext cx="7334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85724</xdr:rowOff>
    </xdr:from>
    <xdr:to>
      <xdr:col>1</xdr:col>
      <xdr:colOff>85724</xdr:colOff>
      <xdr:row>3</xdr:row>
      <xdr:rowOff>57149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85724"/>
          <a:ext cx="771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40</xdr:row>
      <xdr:rowOff>152400</xdr:rowOff>
    </xdr:from>
    <xdr:to>
      <xdr:col>6</xdr:col>
      <xdr:colOff>895350</xdr:colOff>
      <xdr:row>60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57150</xdr:rowOff>
    </xdr:from>
    <xdr:to>
      <xdr:col>1</xdr:col>
      <xdr:colOff>209550</xdr:colOff>
      <xdr:row>3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609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85725</xdr:rowOff>
        </xdr:from>
        <xdr:to>
          <xdr:col>0</xdr:col>
          <xdr:colOff>767862</xdr:colOff>
          <xdr:row>2</xdr:row>
          <xdr:rowOff>161925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123825</xdr:rowOff>
        </xdr:from>
        <xdr:to>
          <xdr:col>1</xdr:col>
          <xdr:colOff>161925</xdr:colOff>
          <xdr:row>2</xdr:row>
          <xdr:rowOff>180975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693735</xdr:colOff>
      <xdr:row>33</xdr:row>
      <xdr:rowOff>79375</xdr:rowOff>
    </xdr:from>
    <xdr:to>
      <xdr:col>7</xdr:col>
      <xdr:colOff>746124</xdr:colOff>
      <xdr:row>50</xdr:row>
      <xdr:rowOff>107950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66675</xdr:rowOff>
        </xdr:from>
        <xdr:to>
          <xdr:col>1</xdr:col>
          <xdr:colOff>106680</xdr:colOff>
          <xdr:row>2</xdr:row>
          <xdr:rowOff>85725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2012/BOP%20Report%20and%20Accompanying%20Documents/2012%20BOP%20%20tables-%20public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endium%20of%20Statistics\2011%20Compendium\2011%20Compendium\2011%20Compendium%20chapters\Final%20Compendium%20of%20Statistics%202011\(Final)%20Chapter%2010%20-%20FOREIGN%20TRA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 2011"/>
      <sheetName val="BOP 2012 (Final- input) (3)"/>
      <sheetName val="Sheet2"/>
      <sheetName val="Table 1"/>
      <sheetName val="Table 2"/>
      <sheetName val="Chart 3"/>
      <sheetName val="Chart 1"/>
      <sheetName val="Chart 2"/>
      <sheetName val="Chart 4"/>
      <sheetName val="Merchandise transactions - Ap 4"/>
      <sheetName val="Appendix 5"/>
      <sheetName val="Ap 6 standard presentation"/>
      <sheetName val="AP 7"/>
      <sheetName val="BOP 2011 (Final- input) (4)"/>
      <sheetName val="Sheet1"/>
    </sheetNames>
    <sheetDataSet>
      <sheetData sheetId="0">
        <row r="19">
          <cell r="U19">
            <v>-7.6501450066435162E-2</v>
          </cell>
          <cell r="V19">
            <v>0.16847772222503554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Notes"/>
      <sheetName val=".01R"/>
      <sheetName val=".02R"/>
      <sheetName val=".03R"/>
      <sheetName val=".04R"/>
      <sheetName val=".05"/>
      <sheetName val=".06"/>
    </sheetNames>
    <sheetDataSet>
      <sheetData sheetId="0"/>
      <sheetData sheetId="1">
        <row r="24">
          <cell r="B24">
            <v>105</v>
          </cell>
        </row>
      </sheetData>
      <sheetData sheetId="2">
        <row r="79">
          <cell r="K79" t="str">
            <v>2007</v>
          </cell>
        </row>
      </sheetData>
      <sheetData sheetId="3">
        <row r="62">
          <cell r="B62">
            <v>107</v>
          </cell>
        </row>
      </sheetData>
      <sheetData sheetId="4">
        <row r="11">
          <cell r="M11" t="str">
            <v>1. Food &amp; Beverages</v>
          </cell>
        </row>
      </sheetData>
      <sheetData sheetId="5">
        <row r="64">
          <cell r="B64">
            <v>109</v>
          </cell>
        </row>
      </sheetData>
      <sheetData sheetId="6">
        <row r="26">
          <cell r="AU26" t="str">
            <v xml:space="preserve"> New Imports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3"/>
  <sheetViews>
    <sheetView tabSelected="1" zoomScale="80" zoomScaleNormal="80" workbookViewId="0">
      <selection activeCell="R4" sqref="R4"/>
    </sheetView>
  </sheetViews>
  <sheetFormatPr defaultRowHeight="15" x14ac:dyDescent="0.25"/>
  <cols>
    <col min="1" max="1" width="8.85546875" style="2" customWidth="1"/>
    <col min="2" max="2" width="35.7109375" style="1" customWidth="1"/>
    <col min="3" max="3" width="15" style="1" hidden="1" customWidth="1"/>
    <col min="4" max="5" width="13.28515625" style="1" hidden="1" customWidth="1"/>
    <col min="6" max="6" width="12.140625" style="1" customWidth="1"/>
    <col min="7" max="7" width="12.85546875" style="1" customWidth="1"/>
    <col min="8" max="8" width="11.140625" style="1" customWidth="1"/>
    <col min="9" max="9" width="12.140625" style="1" customWidth="1"/>
    <col min="10" max="10" width="11.7109375" style="1" customWidth="1"/>
    <col min="11" max="11" width="12.85546875" style="1" customWidth="1"/>
    <col min="12" max="12" width="13.28515625" style="1" customWidth="1"/>
    <col min="13" max="13" width="12.5703125" style="1" customWidth="1"/>
    <col min="14" max="14" width="11.140625" style="1" customWidth="1"/>
    <col min="15" max="16" width="11.85546875" style="1" customWidth="1"/>
    <col min="17" max="17" width="11.7109375" style="1" customWidth="1"/>
    <col min="18" max="18" width="13.140625" style="1" customWidth="1"/>
    <col min="19" max="19" width="13.42578125" style="1" customWidth="1"/>
    <col min="20" max="20" width="11" style="1" customWidth="1"/>
    <col min="21" max="253" width="9.140625" style="1"/>
    <col min="254" max="254" width="7.42578125" style="1" customWidth="1"/>
    <col min="255" max="255" width="35.7109375" style="1" customWidth="1"/>
    <col min="256" max="270" width="8.5703125" style="1" customWidth="1"/>
    <col min="271" max="509" width="9.140625" style="1"/>
    <col min="510" max="510" width="7.42578125" style="1" customWidth="1"/>
    <col min="511" max="511" width="35.7109375" style="1" customWidth="1"/>
    <col min="512" max="526" width="8.5703125" style="1" customWidth="1"/>
    <col min="527" max="765" width="9.140625" style="1"/>
    <col min="766" max="766" width="7.42578125" style="1" customWidth="1"/>
    <col min="767" max="767" width="35.7109375" style="1" customWidth="1"/>
    <col min="768" max="782" width="8.5703125" style="1" customWidth="1"/>
    <col min="783" max="1021" width="9.140625" style="1"/>
    <col min="1022" max="1022" width="7.42578125" style="1" customWidth="1"/>
    <col min="1023" max="1023" width="35.7109375" style="1" customWidth="1"/>
    <col min="1024" max="1038" width="8.5703125" style="1" customWidth="1"/>
    <col min="1039" max="1277" width="9.140625" style="1"/>
    <col min="1278" max="1278" width="7.42578125" style="1" customWidth="1"/>
    <col min="1279" max="1279" width="35.7109375" style="1" customWidth="1"/>
    <col min="1280" max="1294" width="8.5703125" style="1" customWidth="1"/>
    <col min="1295" max="1533" width="9.140625" style="1"/>
    <col min="1534" max="1534" width="7.42578125" style="1" customWidth="1"/>
    <col min="1535" max="1535" width="35.7109375" style="1" customWidth="1"/>
    <col min="1536" max="1550" width="8.5703125" style="1" customWidth="1"/>
    <col min="1551" max="1789" width="9.140625" style="1"/>
    <col min="1790" max="1790" width="7.42578125" style="1" customWidth="1"/>
    <col min="1791" max="1791" width="35.7109375" style="1" customWidth="1"/>
    <col min="1792" max="1806" width="8.5703125" style="1" customWidth="1"/>
    <col min="1807" max="2045" width="9.140625" style="1"/>
    <col min="2046" max="2046" width="7.42578125" style="1" customWidth="1"/>
    <col min="2047" max="2047" width="35.7109375" style="1" customWidth="1"/>
    <col min="2048" max="2062" width="8.5703125" style="1" customWidth="1"/>
    <col min="2063" max="2301" width="9.140625" style="1"/>
    <col min="2302" max="2302" width="7.42578125" style="1" customWidth="1"/>
    <col min="2303" max="2303" width="35.7109375" style="1" customWidth="1"/>
    <col min="2304" max="2318" width="8.5703125" style="1" customWidth="1"/>
    <col min="2319" max="2557" width="9.140625" style="1"/>
    <col min="2558" max="2558" width="7.42578125" style="1" customWidth="1"/>
    <col min="2559" max="2559" width="35.7109375" style="1" customWidth="1"/>
    <col min="2560" max="2574" width="8.5703125" style="1" customWidth="1"/>
    <col min="2575" max="2813" width="9.140625" style="1"/>
    <col min="2814" max="2814" width="7.42578125" style="1" customWidth="1"/>
    <col min="2815" max="2815" width="35.7109375" style="1" customWidth="1"/>
    <col min="2816" max="2830" width="8.5703125" style="1" customWidth="1"/>
    <col min="2831" max="3069" width="9.140625" style="1"/>
    <col min="3070" max="3070" width="7.42578125" style="1" customWidth="1"/>
    <col min="3071" max="3071" width="35.7109375" style="1" customWidth="1"/>
    <col min="3072" max="3086" width="8.5703125" style="1" customWidth="1"/>
    <col min="3087" max="3325" width="9.140625" style="1"/>
    <col min="3326" max="3326" width="7.42578125" style="1" customWidth="1"/>
    <col min="3327" max="3327" width="35.7109375" style="1" customWidth="1"/>
    <col min="3328" max="3342" width="8.5703125" style="1" customWidth="1"/>
    <col min="3343" max="3581" width="9.140625" style="1"/>
    <col min="3582" max="3582" width="7.42578125" style="1" customWidth="1"/>
    <col min="3583" max="3583" width="35.7109375" style="1" customWidth="1"/>
    <col min="3584" max="3598" width="8.5703125" style="1" customWidth="1"/>
    <col min="3599" max="3837" width="9.140625" style="1"/>
    <col min="3838" max="3838" width="7.42578125" style="1" customWidth="1"/>
    <col min="3839" max="3839" width="35.7109375" style="1" customWidth="1"/>
    <col min="3840" max="3854" width="8.5703125" style="1" customWidth="1"/>
    <col min="3855" max="4093" width="9.140625" style="1"/>
    <col min="4094" max="4094" width="7.42578125" style="1" customWidth="1"/>
    <col min="4095" max="4095" width="35.7109375" style="1" customWidth="1"/>
    <col min="4096" max="4110" width="8.5703125" style="1" customWidth="1"/>
    <col min="4111" max="4349" width="9.140625" style="1"/>
    <col min="4350" max="4350" width="7.42578125" style="1" customWidth="1"/>
    <col min="4351" max="4351" width="35.7109375" style="1" customWidth="1"/>
    <col min="4352" max="4366" width="8.5703125" style="1" customWidth="1"/>
    <col min="4367" max="4605" width="9.140625" style="1"/>
    <col min="4606" max="4606" width="7.42578125" style="1" customWidth="1"/>
    <col min="4607" max="4607" width="35.7109375" style="1" customWidth="1"/>
    <col min="4608" max="4622" width="8.5703125" style="1" customWidth="1"/>
    <col min="4623" max="4861" width="9.140625" style="1"/>
    <col min="4862" max="4862" width="7.42578125" style="1" customWidth="1"/>
    <col min="4863" max="4863" width="35.7109375" style="1" customWidth="1"/>
    <col min="4864" max="4878" width="8.5703125" style="1" customWidth="1"/>
    <col min="4879" max="5117" width="9.140625" style="1"/>
    <col min="5118" max="5118" width="7.42578125" style="1" customWidth="1"/>
    <col min="5119" max="5119" width="35.7109375" style="1" customWidth="1"/>
    <col min="5120" max="5134" width="8.5703125" style="1" customWidth="1"/>
    <col min="5135" max="5373" width="9.140625" style="1"/>
    <col min="5374" max="5374" width="7.42578125" style="1" customWidth="1"/>
    <col min="5375" max="5375" width="35.7109375" style="1" customWidth="1"/>
    <col min="5376" max="5390" width="8.5703125" style="1" customWidth="1"/>
    <col min="5391" max="5629" width="9.140625" style="1"/>
    <col min="5630" max="5630" width="7.42578125" style="1" customWidth="1"/>
    <col min="5631" max="5631" width="35.7109375" style="1" customWidth="1"/>
    <col min="5632" max="5646" width="8.5703125" style="1" customWidth="1"/>
    <col min="5647" max="5885" width="9.140625" style="1"/>
    <col min="5886" max="5886" width="7.42578125" style="1" customWidth="1"/>
    <col min="5887" max="5887" width="35.7109375" style="1" customWidth="1"/>
    <col min="5888" max="5902" width="8.5703125" style="1" customWidth="1"/>
    <col min="5903" max="6141" width="9.140625" style="1"/>
    <col min="6142" max="6142" width="7.42578125" style="1" customWidth="1"/>
    <col min="6143" max="6143" width="35.7109375" style="1" customWidth="1"/>
    <col min="6144" max="6158" width="8.5703125" style="1" customWidth="1"/>
    <col min="6159" max="6397" width="9.140625" style="1"/>
    <col min="6398" max="6398" width="7.42578125" style="1" customWidth="1"/>
    <col min="6399" max="6399" width="35.7109375" style="1" customWidth="1"/>
    <col min="6400" max="6414" width="8.5703125" style="1" customWidth="1"/>
    <col min="6415" max="6653" width="9.140625" style="1"/>
    <col min="6654" max="6654" width="7.42578125" style="1" customWidth="1"/>
    <col min="6655" max="6655" width="35.7109375" style="1" customWidth="1"/>
    <col min="6656" max="6670" width="8.5703125" style="1" customWidth="1"/>
    <col min="6671" max="6909" width="9.140625" style="1"/>
    <col min="6910" max="6910" width="7.42578125" style="1" customWidth="1"/>
    <col min="6911" max="6911" width="35.7109375" style="1" customWidth="1"/>
    <col min="6912" max="6926" width="8.5703125" style="1" customWidth="1"/>
    <col min="6927" max="7165" width="9.140625" style="1"/>
    <col min="7166" max="7166" width="7.42578125" style="1" customWidth="1"/>
    <col min="7167" max="7167" width="35.7109375" style="1" customWidth="1"/>
    <col min="7168" max="7182" width="8.5703125" style="1" customWidth="1"/>
    <col min="7183" max="7421" width="9.140625" style="1"/>
    <col min="7422" max="7422" width="7.42578125" style="1" customWidth="1"/>
    <col min="7423" max="7423" width="35.7109375" style="1" customWidth="1"/>
    <col min="7424" max="7438" width="8.5703125" style="1" customWidth="1"/>
    <col min="7439" max="7677" width="9.140625" style="1"/>
    <col min="7678" max="7678" width="7.42578125" style="1" customWidth="1"/>
    <col min="7679" max="7679" width="35.7109375" style="1" customWidth="1"/>
    <col min="7680" max="7694" width="8.5703125" style="1" customWidth="1"/>
    <col min="7695" max="7933" width="9.140625" style="1"/>
    <col min="7934" max="7934" width="7.42578125" style="1" customWidth="1"/>
    <col min="7935" max="7935" width="35.7109375" style="1" customWidth="1"/>
    <col min="7936" max="7950" width="8.5703125" style="1" customWidth="1"/>
    <col min="7951" max="8189" width="9.140625" style="1"/>
    <col min="8190" max="8190" width="7.42578125" style="1" customWidth="1"/>
    <col min="8191" max="8191" width="35.7109375" style="1" customWidth="1"/>
    <col min="8192" max="8206" width="8.5703125" style="1" customWidth="1"/>
    <col min="8207" max="8445" width="9.140625" style="1"/>
    <col min="8446" max="8446" width="7.42578125" style="1" customWidth="1"/>
    <col min="8447" max="8447" width="35.7109375" style="1" customWidth="1"/>
    <col min="8448" max="8462" width="8.5703125" style="1" customWidth="1"/>
    <col min="8463" max="8701" width="9.140625" style="1"/>
    <col min="8702" max="8702" width="7.42578125" style="1" customWidth="1"/>
    <col min="8703" max="8703" width="35.7109375" style="1" customWidth="1"/>
    <col min="8704" max="8718" width="8.5703125" style="1" customWidth="1"/>
    <col min="8719" max="8957" width="9.140625" style="1"/>
    <col min="8958" max="8958" width="7.42578125" style="1" customWidth="1"/>
    <col min="8959" max="8959" width="35.7109375" style="1" customWidth="1"/>
    <col min="8960" max="8974" width="8.5703125" style="1" customWidth="1"/>
    <col min="8975" max="9213" width="9.140625" style="1"/>
    <col min="9214" max="9214" width="7.42578125" style="1" customWidth="1"/>
    <col min="9215" max="9215" width="35.7109375" style="1" customWidth="1"/>
    <col min="9216" max="9230" width="8.5703125" style="1" customWidth="1"/>
    <col min="9231" max="9469" width="9.140625" style="1"/>
    <col min="9470" max="9470" width="7.42578125" style="1" customWidth="1"/>
    <col min="9471" max="9471" width="35.7109375" style="1" customWidth="1"/>
    <col min="9472" max="9486" width="8.5703125" style="1" customWidth="1"/>
    <col min="9487" max="9725" width="9.140625" style="1"/>
    <col min="9726" max="9726" width="7.42578125" style="1" customWidth="1"/>
    <col min="9727" max="9727" width="35.7109375" style="1" customWidth="1"/>
    <col min="9728" max="9742" width="8.5703125" style="1" customWidth="1"/>
    <col min="9743" max="9981" width="9.140625" style="1"/>
    <col min="9982" max="9982" width="7.42578125" style="1" customWidth="1"/>
    <col min="9983" max="9983" width="35.7109375" style="1" customWidth="1"/>
    <col min="9984" max="9998" width="8.5703125" style="1" customWidth="1"/>
    <col min="9999" max="10237" width="9.140625" style="1"/>
    <col min="10238" max="10238" width="7.42578125" style="1" customWidth="1"/>
    <col min="10239" max="10239" width="35.7109375" style="1" customWidth="1"/>
    <col min="10240" max="10254" width="8.5703125" style="1" customWidth="1"/>
    <col min="10255" max="10493" width="9.140625" style="1"/>
    <col min="10494" max="10494" width="7.42578125" style="1" customWidth="1"/>
    <col min="10495" max="10495" width="35.7109375" style="1" customWidth="1"/>
    <col min="10496" max="10510" width="8.5703125" style="1" customWidth="1"/>
    <col min="10511" max="10749" width="9.140625" style="1"/>
    <col min="10750" max="10750" width="7.42578125" style="1" customWidth="1"/>
    <col min="10751" max="10751" width="35.7109375" style="1" customWidth="1"/>
    <col min="10752" max="10766" width="8.5703125" style="1" customWidth="1"/>
    <col min="10767" max="11005" width="9.140625" style="1"/>
    <col min="11006" max="11006" width="7.42578125" style="1" customWidth="1"/>
    <col min="11007" max="11007" width="35.7109375" style="1" customWidth="1"/>
    <col min="11008" max="11022" width="8.5703125" style="1" customWidth="1"/>
    <col min="11023" max="11261" width="9.140625" style="1"/>
    <col min="11262" max="11262" width="7.42578125" style="1" customWidth="1"/>
    <col min="11263" max="11263" width="35.7109375" style="1" customWidth="1"/>
    <col min="11264" max="11278" width="8.5703125" style="1" customWidth="1"/>
    <col min="11279" max="11517" width="9.140625" style="1"/>
    <col min="11518" max="11518" width="7.42578125" style="1" customWidth="1"/>
    <col min="11519" max="11519" width="35.7109375" style="1" customWidth="1"/>
    <col min="11520" max="11534" width="8.5703125" style="1" customWidth="1"/>
    <col min="11535" max="11773" width="9.140625" style="1"/>
    <col min="11774" max="11774" width="7.42578125" style="1" customWidth="1"/>
    <col min="11775" max="11775" width="35.7109375" style="1" customWidth="1"/>
    <col min="11776" max="11790" width="8.5703125" style="1" customWidth="1"/>
    <col min="11791" max="12029" width="9.140625" style="1"/>
    <col min="12030" max="12030" width="7.42578125" style="1" customWidth="1"/>
    <col min="12031" max="12031" width="35.7109375" style="1" customWidth="1"/>
    <col min="12032" max="12046" width="8.5703125" style="1" customWidth="1"/>
    <col min="12047" max="12285" width="9.140625" style="1"/>
    <col min="12286" max="12286" width="7.42578125" style="1" customWidth="1"/>
    <col min="12287" max="12287" width="35.7109375" style="1" customWidth="1"/>
    <col min="12288" max="12302" width="8.5703125" style="1" customWidth="1"/>
    <col min="12303" max="12541" width="9.140625" style="1"/>
    <col min="12542" max="12542" width="7.42578125" style="1" customWidth="1"/>
    <col min="12543" max="12543" width="35.7109375" style="1" customWidth="1"/>
    <col min="12544" max="12558" width="8.5703125" style="1" customWidth="1"/>
    <col min="12559" max="12797" width="9.140625" style="1"/>
    <col min="12798" max="12798" width="7.42578125" style="1" customWidth="1"/>
    <col min="12799" max="12799" width="35.7109375" style="1" customWidth="1"/>
    <col min="12800" max="12814" width="8.5703125" style="1" customWidth="1"/>
    <col min="12815" max="13053" width="9.140625" style="1"/>
    <col min="13054" max="13054" width="7.42578125" style="1" customWidth="1"/>
    <col min="13055" max="13055" width="35.7109375" style="1" customWidth="1"/>
    <col min="13056" max="13070" width="8.5703125" style="1" customWidth="1"/>
    <col min="13071" max="13309" width="9.140625" style="1"/>
    <col min="13310" max="13310" width="7.42578125" style="1" customWidth="1"/>
    <col min="13311" max="13311" width="35.7109375" style="1" customWidth="1"/>
    <col min="13312" max="13326" width="8.5703125" style="1" customWidth="1"/>
    <col min="13327" max="13565" width="9.140625" style="1"/>
    <col min="13566" max="13566" width="7.42578125" style="1" customWidth="1"/>
    <col min="13567" max="13567" width="35.7109375" style="1" customWidth="1"/>
    <col min="13568" max="13582" width="8.5703125" style="1" customWidth="1"/>
    <col min="13583" max="13821" width="9.140625" style="1"/>
    <col min="13822" max="13822" width="7.42578125" style="1" customWidth="1"/>
    <col min="13823" max="13823" width="35.7109375" style="1" customWidth="1"/>
    <col min="13824" max="13838" width="8.5703125" style="1" customWidth="1"/>
    <col min="13839" max="14077" width="9.140625" style="1"/>
    <col min="14078" max="14078" width="7.42578125" style="1" customWidth="1"/>
    <col min="14079" max="14079" width="35.7109375" style="1" customWidth="1"/>
    <col min="14080" max="14094" width="8.5703125" style="1" customWidth="1"/>
    <col min="14095" max="14333" width="9.140625" style="1"/>
    <col min="14334" max="14334" width="7.42578125" style="1" customWidth="1"/>
    <col min="14335" max="14335" width="35.7109375" style="1" customWidth="1"/>
    <col min="14336" max="14350" width="8.5703125" style="1" customWidth="1"/>
    <col min="14351" max="14589" width="9.140625" style="1"/>
    <col min="14590" max="14590" width="7.42578125" style="1" customWidth="1"/>
    <col min="14591" max="14591" width="35.7109375" style="1" customWidth="1"/>
    <col min="14592" max="14606" width="8.5703125" style="1" customWidth="1"/>
    <col min="14607" max="14845" width="9.140625" style="1"/>
    <col min="14846" max="14846" width="7.42578125" style="1" customWidth="1"/>
    <col min="14847" max="14847" width="35.7109375" style="1" customWidth="1"/>
    <col min="14848" max="14862" width="8.5703125" style="1" customWidth="1"/>
    <col min="14863" max="15101" width="9.140625" style="1"/>
    <col min="15102" max="15102" width="7.42578125" style="1" customWidth="1"/>
    <col min="15103" max="15103" width="35.7109375" style="1" customWidth="1"/>
    <col min="15104" max="15118" width="8.5703125" style="1" customWidth="1"/>
    <col min="15119" max="15357" width="9.140625" style="1"/>
    <col min="15358" max="15358" width="7.42578125" style="1" customWidth="1"/>
    <col min="15359" max="15359" width="35.7109375" style="1" customWidth="1"/>
    <col min="15360" max="15374" width="8.5703125" style="1" customWidth="1"/>
    <col min="15375" max="15613" width="9.140625" style="1"/>
    <col min="15614" max="15614" width="7.42578125" style="1" customWidth="1"/>
    <col min="15615" max="15615" width="35.7109375" style="1" customWidth="1"/>
    <col min="15616" max="15630" width="8.5703125" style="1" customWidth="1"/>
    <col min="15631" max="15869" width="9.140625" style="1"/>
    <col min="15870" max="15870" width="7.42578125" style="1" customWidth="1"/>
    <col min="15871" max="15871" width="35.7109375" style="1" customWidth="1"/>
    <col min="15872" max="15886" width="8.5703125" style="1" customWidth="1"/>
    <col min="15887" max="16125" width="9.140625" style="1"/>
    <col min="16126" max="16126" width="7.42578125" style="1" customWidth="1"/>
    <col min="16127" max="16127" width="35.7109375" style="1" customWidth="1"/>
    <col min="16128" max="16142" width="8.5703125" style="1" customWidth="1"/>
    <col min="16143" max="16384" width="9.140625" style="1"/>
  </cols>
  <sheetData>
    <row r="3" spans="1:20" x14ac:dyDescent="0.25">
      <c r="Q3" s="40" t="s">
        <v>150</v>
      </c>
    </row>
    <row r="7" spans="1:20" ht="15.75" x14ac:dyDescent="0.25">
      <c r="A7" s="41">
        <v>11.01</v>
      </c>
      <c r="B7" s="42" t="s">
        <v>149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6.5" thickBot="1" x14ac:dyDescent="0.3">
      <c r="B8" s="43" t="s">
        <v>119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20" ht="15.75" thickBot="1" x14ac:dyDescent="0.3">
      <c r="B9" s="44"/>
      <c r="C9" s="45" t="s">
        <v>120</v>
      </c>
      <c r="D9" s="46"/>
      <c r="E9" s="47"/>
      <c r="F9" s="99" t="s">
        <v>121</v>
      </c>
      <c r="G9" s="100"/>
      <c r="H9" s="101"/>
      <c r="I9" s="102" t="s">
        <v>122</v>
      </c>
      <c r="J9" s="103"/>
      <c r="K9" s="104"/>
      <c r="L9" s="105" t="s">
        <v>123</v>
      </c>
      <c r="M9" s="106"/>
      <c r="N9" s="106"/>
      <c r="O9" s="105">
        <v>2011</v>
      </c>
      <c r="P9" s="106"/>
      <c r="Q9" s="107"/>
      <c r="R9" s="105">
        <v>2012</v>
      </c>
      <c r="S9" s="106"/>
      <c r="T9" s="107"/>
    </row>
    <row r="10" spans="1:20" ht="15.75" thickBot="1" x14ac:dyDescent="0.3">
      <c r="B10" s="48"/>
      <c r="C10" s="49" t="s">
        <v>0</v>
      </c>
      <c r="D10" s="49" t="s">
        <v>1</v>
      </c>
      <c r="E10" s="93" t="s">
        <v>2</v>
      </c>
      <c r="F10" s="113" t="s">
        <v>0</v>
      </c>
      <c r="G10" s="114" t="s">
        <v>1</v>
      </c>
      <c r="H10" s="114" t="s">
        <v>2</v>
      </c>
      <c r="I10" s="114" t="s">
        <v>0</v>
      </c>
      <c r="J10" s="114" t="s">
        <v>1</v>
      </c>
      <c r="K10" s="115" t="s">
        <v>2</v>
      </c>
      <c r="L10" s="114" t="s">
        <v>0</v>
      </c>
      <c r="M10" s="114" t="s">
        <v>1</v>
      </c>
      <c r="N10" s="116" t="s">
        <v>2</v>
      </c>
      <c r="O10" s="113" t="s">
        <v>0</v>
      </c>
      <c r="P10" s="114" t="s">
        <v>1</v>
      </c>
      <c r="Q10" s="117" t="s">
        <v>2</v>
      </c>
      <c r="R10" s="113" t="s">
        <v>0</v>
      </c>
      <c r="S10" s="114" t="s">
        <v>1</v>
      </c>
      <c r="T10" s="117" t="s">
        <v>2</v>
      </c>
    </row>
    <row r="11" spans="1:20" x14ac:dyDescent="0.25">
      <c r="B11" s="50" t="s">
        <v>3</v>
      </c>
      <c r="C11" s="51">
        <f>C12+C23+C29</f>
        <v>4106.0725663022813</v>
      </c>
      <c r="D11" s="52">
        <f t="shared" ref="D11" si="0">D12+D23+D29</f>
        <v>4589.9293942334334</v>
      </c>
      <c r="E11" s="52">
        <f>D11-C11</f>
        <v>483.85682793115211</v>
      </c>
      <c r="F11" s="108">
        <f>F12+F23+F29</f>
        <v>4187.5270467245255</v>
      </c>
      <c r="G11" s="109">
        <f t="shared" ref="G11" si="1">G12+G23+G29</f>
        <v>4650.9640048932397</v>
      </c>
      <c r="H11" s="108">
        <f t="shared" ref="H11" si="2">H12+H23+H29</f>
        <v>-463.43695816871519</v>
      </c>
      <c r="I11" s="108">
        <f>I12+I23+I29</f>
        <v>3394.7182098182925</v>
      </c>
      <c r="J11" s="109">
        <f t="shared" ref="J11" si="3">J12+J23+J29</f>
        <v>3823.4891274445472</v>
      </c>
      <c r="K11" s="109">
        <f t="shared" ref="K11" si="4">K12+K23+K29</f>
        <v>-428.77091762625508</v>
      </c>
      <c r="L11" s="108">
        <f>L12+L23+L29</f>
        <v>2933.6111736992402</v>
      </c>
      <c r="M11" s="108">
        <f t="shared" ref="M11" si="5">M12+M23+M29</f>
        <v>3354.2012294431884</v>
      </c>
      <c r="N11" s="110">
        <f t="shared" ref="N11" si="6">N12+N23+N29</f>
        <v>-420.59005574394803</v>
      </c>
      <c r="O11" s="108">
        <f>O12+O23+O29</f>
        <v>3460.167698557842</v>
      </c>
      <c r="P11" s="111">
        <f t="shared" ref="P11" si="7">P12+P23+P29</f>
        <v>3915.6922805807276</v>
      </c>
      <c r="Q11" s="112">
        <f t="shared" ref="Q11:T11" si="8">Q12+Q23+Q29</f>
        <v>-455.5245820228846</v>
      </c>
      <c r="R11" s="108">
        <f t="shared" si="8"/>
        <v>3450.3986088385859</v>
      </c>
      <c r="S11" s="70">
        <f t="shared" si="8"/>
        <v>3332.5725301556131</v>
      </c>
      <c r="T11" s="71">
        <f t="shared" si="8"/>
        <v>117.82607868297282</v>
      </c>
    </row>
    <row r="12" spans="1:20" x14ac:dyDescent="0.25">
      <c r="B12" s="50" t="s">
        <v>4</v>
      </c>
      <c r="C12" s="53">
        <f>C13+C14</f>
        <v>1205.3759603527847</v>
      </c>
      <c r="D12" s="54">
        <f t="shared" ref="D12" si="9">D13+D14</f>
        <v>1404.884836788136</v>
      </c>
      <c r="E12" s="54">
        <f t="shared" ref="E12" si="10">E13+E14</f>
        <v>-199.50887643535111</v>
      </c>
      <c r="F12" s="53">
        <f>F13+F14</f>
        <v>1309.0835829245252</v>
      </c>
      <c r="G12" s="54">
        <f t="shared" ref="G12" si="11">G13+G14</f>
        <v>1480.9260049741424</v>
      </c>
      <c r="H12" s="53">
        <f t="shared" ref="H12" si="12">H13+H14</f>
        <v>-171.84242204961708</v>
      </c>
      <c r="I12" s="53">
        <f>I13+I14</f>
        <v>1180.0027151110476</v>
      </c>
      <c r="J12" s="54">
        <f t="shared" ref="J12" si="13">J13+J14</f>
        <v>1343.7725731725168</v>
      </c>
      <c r="K12" s="54">
        <f t="shared" ref="K12" si="14">K13+K14</f>
        <v>-163.76985806146922</v>
      </c>
      <c r="L12" s="53">
        <f>L13+L14</f>
        <v>1236.1420492138768</v>
      </c>
      <c r="M12" s="53">
        <f t="shared" ref="M12" si="15">M13+M14</f>
        <v>1327.2384149434531</v>
      </c>
      <c r="N12" s="94">
        <f t="shared" ref="N12" si="16">N13+N14</f>
        <v>-91.096365729576178</v>
      </c>
      <c r="O12" s="53">
        <f>O13+O14</f>
        <v>1276.2449137535868</v>
      </c>
      <c r="P12" s="56">
        <f t="shared" ref="P12" si="17">P13+P14</f>
        <v>1441.5192196881299</v>
      </c>
      <c r="Q12" s="55">
        <f t="shared" ref="Q12:T12" si="18">Q13+Q14</f>
        <v>-165.27430593454301</v>
      </c>
      <c r="R12" s="53">
        <f t="shared" si="18"/>
        <v>1398.8840634187195</v>
      </c>
      <c r="S12" s="56">
        <f t="shared" si="18"/>
        <v>869.74678028874519</v>
      </c>
      <c r="T12" s="57">
        <f t="shared" si="18"/>
        <v>529.13728312997443</v>
      </c>
    </row>
    <row r="13" spans="1:20" x14ac:dyDescent="0.25">
      <c r="B13" s="50" t="s">
        <v>5</v>
      </c>
      <c r="C13" s="53">
        <v>33.404809692366669</v>
      </c>
      <c r="D13" s="54">
        <v>771.11404871599905</v>
      </c>
      <c r="E13" s="55">
        <f>C13-D13</f>
        <v>-737.70923902363234</v>
      </c>
      <c r="F13" s="53">
        <v>28.383493889778038</v>
      </c>
      <c r="G13" s="54">
        <v>803.42335606746008</v>
      </c>
      <c r="H13" s="58">
        <f>F13-G13</f>
        <v>-775.03986217768204</v>
      </c>
      <c r="I13" s="53">
        <v>38.711092762012413</v>
      </c>
      <c r="J13" s="54">
        <v>666.02753224564799</v>
      </c>
      <c r="K13" s="55">
        <f>I13-J13</f>
        <v>-627.31643948363558</v>
      </c>
      <c r="L13" s="53">
        <v>32.922404882211097</v>
      </c>
      <c r="M13" s="56">
        <v>620.40736076480721</v>
      </c>
      <c r="N13" s="94">
        <f>L13-M13</f>
        <v>-587.48495588259607</v>
      </c>
      <c r="O13" s="53">
        <v>84.571584051279544</v>
      </c>
      <c r="P13" s="56">
        <v>687.96637787689735</v>
      </c>
      <c r="Q13" s="55">
        <f>O13-P13</f>
        <v>-603.39479382561785</v>
      </c>
      <c r="R13" s="53">
        <f>'[1]BOP 2011'!U19/1000</f>
        <v>-7.6501450066435162E-5</v>
      </c>
      <c r="S13" s="53">
        <f>'[1]BOP 2011'!V19/1000</f>
        <v>1.6847772222503555E-4</v>
      </c>
      <c r="T13" s="57">
        <f>R13-S13</f>
        <v>-2.4497917229147068E-4</v>
      </c>
    </row>
    <row r="14" spans="1:20" x14ac:dyDescent="0.25">
      <c r="B14" s="59" t="s">
        <v>6</v>
      </c>
      <c r="C14" s="53">
        <f>SUM(C15:C22)</f>
        <v>1171.9711506604181</v>
      </c>
      <c r="D14" s="54">
        <f t="shared" ref="D14" si="19">SUM(D15:D22)</f>
        <v>633.77078807213684</v>
      </c>
      <c r="E14" s="54">
        <f t="shared" ref="E14" si="20">SUM(E15:E22)</f>
        <v>538.20036258828122</v>
      </c>
      <c r="F14" s="53">
        <f>SUM(F15:F22)</f>
        <v>1280.7000890347472</v>
      </c>
      <c r="G14" s="54">
        <f t="shared" ref="G14" si="21">SUM(G15:G22)</f>
        <v>677.50264890668223</v>
      </c>
      <c r="H14" s="53">
        <f t="shared" ref="H14" si="22">SUM(H15:H22)</f>
        <v>603.19744012806495</v>
      </c>
      <c r="I14" s="53">
        <f>SUM(I15:I22)</f>
        <v>1141.2916223490352</v>
      </c>
      <c r="J14" s="54">
        <f t="shared" ref="J14" si="23">SUM(J15:J22)</f>
        <v>677.7450409268688</v>
      </c>
      <c r="K14" s="54">
        <f t="shared" ref="K14" si="24">SUM(K15:K22)</f>
        <v>463.54658142216635</v>
      </c>
      <c r="L14" s="53">
        <f>SUM(L15:L22)</f>
        <v>1203.2196443316657</v>
      </c>
      <c r="M14" s="53">
        <f t="shared" ref="M14" si="25">SUM(M15:M22)</f>
        <v>706.8310541786459</v>
      </c>
      <c r="N14" s="94">
        <f t="shared" ref="N14" si="26">SUM(N15:N22)</f>
        <v>496.38859015301989</v>
      </c>
      <c r="O14" s="53">
        <f>SUM(O15:O22)</f>
        <v>1191.6733297023072</v>
      </c>
      <c r="P14" s="56">
        <f t="shared" ref="P14" si="27">SUM(P15:P22)</f>
        <v>753.55284181123238</v>
      </c>
      <c r="Q14" s="55">
        <f t="shared" ref="Q14" si="28">SUM(Q15:Q22)</f>
        <v>438.12048789107484</v>
      </c>
      <c r="R14" s="53">
        <f t="shared" ref="R14:T14" si="29">R15+R16+R17+R18+R19+R20+R21+R22</f>
        <v>1398.8841399201697</v>
      </c>
      <c r="S14" s="56">
        <f t="shared" si="29"/>
        <v>869.74661181102294</v>
      </c>
      <c r="T14" s="57">
        <f t="shared" si="29"/>
        <v>529.13752810914673</v>
      </c>
    </row>
    <row r="15" spans="1:20" x14ac:dyDescent="0.25">
      <c r="B15" s="60" t="s">
        <v>7</v>
      </c>
      <c r="C15" s="61">
        <v>39.764455812698579</v>
      </c>
      <c r="D15" s="62">
        <v>148.77636425499992</v>
      </c>
      <c r="E15" s="62">
        <f>C15-D15</f>
        <v>-109.01190844230135</v>
      </c>
      <c r="F15" s="61">
        <v>42.996902371391279</v>
      </c>
      <c r="G15" s="62">
        <v>151.27276850172052</v>
      </c>
      <c r="H15" s="63">
        <f t="shared" ref="H15:H28" si="30">F15-G15</f>
        <v>-108.27586613032923</v>
      </c>
      <c r="I15" s="61">
        <v>37.222955389931784</v>
      </c>
      <c r="J15" s="62">
        <v>126.17832637520813</v>
      </c>
      <c r="K15" s="62">
        <f t="shared" ref="K15" si="31">I15-J15</f>
        <v>-88.955370985276346</v>
      </c>
      <c r="L15" s="61">
        <v>39.960330375983411</v>
      </c>
      <c r="M15" s="63">
        <v>124.89166802553773</v>
      </c>
      <c r="N15" s="90">
        <f t="shared" ref="N15:N33" si="32">L15-M15</f>
        <v>-84.931337649554308</v>
      </c>
      <c r="O15" s="61">
        <v>39.331632055134477</v>
      </c>
      <c r="P15" s="63">
        <v>140.18228413338966</v>
      </c>
      <c r="Q15" s="64">
        <f t="shared" ref="Q15:Q33" si="33">O15-P15</f>
        <v>-100.85065207825518</v>
      </c>
      <c r="R15" s="61">
        <v>43.613196384904214</v>
      </c>
      <c r="S15" s="62">
        <v>139.32186469348366</v>
      </c>
      <c r="T15" s="65">
        <f t="shared" ref="T15:T22" si="34">R15-S15</f>
        <v>-95.708668308579448</v>
      </c>
    </row>
    <row r="16" spans="1:20" x14ac:dyDescent="0.25">
      <c r="B16" s="60" t="s">
        <v>8</v>
      </c>
      <c r="C16" s="61">
        <v>417.10880898935858</v>
      </c>
      <c r="D16" s="62">
        <v>114.60557791139846</v>
      </c>
      <c r="E16" s="62">
        <f t="shared" ref="E16:E22" si="35">C16-D16</f>
        <v>302.50323107796009</v>
      </c>
      <c r="F16" s="61">
        <v>449.29039386266669</v>
      </c>
      <c r="G16" s="62">
        <v>112.95345100948914</v>
      </c>
      <c r="H16" s="63">
        <f t="shared" si="30"/>
        <v>336.33694285317756</v>
      </c>
      <c r="I16" s="61">
        <v>392.22352370196717</v>
      </c>
      <c r="J16" s="62">
        <v>102.39861938552446</v>
      </c>
      <c r="K16" s="62">
        <f t="shared" ref="K16:K33" si="36">I16-J16</f>
        <v>289.82490431644271</v>
      </c>
      <c r="L16" s="61">
        <v>403.94461541723609</v>
      </c>
      <c r="M16" s="63">
        <v>112.31613126096883</v>
      </c>
      <c r="N16" s="90">
        <f t="shared" si="32"/>
        <v>291.62848415626729</v>
      </c>
      <c r="O16" s="61">
        <v>409.53988338444384</v>
      </c>
      <c r="P16" s="63">
        <v>126.05281361913518</v>
      </c>
      <c r="Q16" s="64">
        <f t="shared" si="33"/>
        <v>283.48706976530866</v>
      </c>
      <c r="R16" s="61">
        <v>399.76665568037635</v>
      </c>
      <c r="S16" s="62">
        <v>148.95356681414768</v>
      </c>
      <c r="T16" s="65">
        <f t="shared" si="34"/>
        <v>250.81308886622867</v>
      </c>
    </row>
    <row r="17" spans="1:20" x14ac:dyDescent="0.25">
      <c r="B17" s="60" t="s">
        <v>9</v>
      </c>
      <c r="C17" s="61">
        <v>75.535519668360863</v>
      </c>
      <c r="D17" s="62">
        <v>145.76245939782072</v>
      </c>
      <c r="E17" s="62">
        <f t="shared" si="35"/>
        <v>-70.226939729459858</v>
      </c>
      <c r="F17" s="61">
        <v>79.966999999999999</v>
      </c>
      <c r="G17" s="62">
        <v>155.8668717288059</v>
      </c>
      <c r="H17" s="63">
        <f t="shared" si="30"/>
        <v>-75.899871728805905</v>
      </c>
      <c r="I17" s="61">
        <v>93.689731930097707</v>
      </c>
      <c r="J17" s="62">
        <v>194.1321575004491</v>
      </c>
      <c r="K17" s="62">
        <f t="shared" si="36"/>
        <v>-100.44242557035139</v>
      </c>
      <c r="L17" s="61">
        <v>94.629733177316837</v>
      </c>
      <c r="M17" s="63">
        <v>200.58628965836635</v>
      </c>
      <c r="N17" s="90">
        <f t="shared" si="32"/>
        <v>-105.95655648104952</v>
      </c>
      <c r="O17" s="61">
        <v>99.771302511261695</v>
      </c>
      <c r="P17" s="63">
        <v>213.09282494463207</v>
      </c>
      <c r="Q17" s="64">
        <f t="shared" si="33"/>
        <v>-113.32152243337038</v>
      </c>
      <c r="R17" s="61">
        <v>105.09833646596284</v>
      </c>
      <c r="S17" s="62">
        <v>199.19420173040837</v>
      </c>
      <c r="T17" s="65">
        <f t="shared" si="34"/>
        <v>-94.095865264445521</v>
      </c>
    </row>
    <row r="18" spans="1:20" ht="25.5" x14ac:dyDescent="0.25">
      <c r="B18" s="66" t="s">
        <v>10</v>
      </c>
      <c r="C18" s="61">
        <v>432.35</v>
      </c>
      <c r="D18" s="62">
        <v>51.881999999999998</v>
      </c>
      <c r="E18" s="62">
        <f t="shared" si="35"/>
        <v>380.46800000000002</v>
      </c>
      <c r="F18" s="61">
        <v>501.04630334068912</v>
      </c>
      <c r="G18" s="62">
        <v>62.030999999999999</v>
      </c>
      <c r="H18" s="63">
        <f t="shared" si="30"/>
        <v>439.01530334068912</v>
      </c>
      <c r="I18" s="61">
        <v>379.01822416492899</v>
      </c>
      <c r="J18" s="62">
        <v>76.367444083076407</v>
      </c>
      <c r="K18" s="62">
        <f t="shared" si="36"/>
        <v>302.65078008185259</v>
      </c>
      <c r="L18" s="61">
        <v>410.87101109201217</v>
      </c>
      <c r="M18" s="63">
        <v>79.624920666666668</v>
      </c>
      <c r="N18" s="90">
        <f t="shared" si="32"/>
        <v>331.24609042534553</v>
      </c>
      <c r="O18" s="61">
        <v>356.52976934023394</v>
      </c>
      <c r="P18" s="63">
        <v>77.961799331432701</v>
      </c>
      <c r="Q18" s="64">
        <f t="shared" si="33"/>
        <v>278.56797000880124</v>
      </c>
      <c r="R18" s="61">
        <v>398.53707831875118</v>
      </c>
      <c r="S18" s="62">
        <v>82.974997471357881</v>
      </c>
      <c r="T18" s="65">
        <f t="shared" si="34"/>
        <v>315.5620808473933</v>
      </c>
    </row>
    <row r="19" spans="1:20" ht="38.25" x14ac:dyDescent="0.25">
      <c r="B19" s="66" t="s">
        <v>11</v>
      </c>
      <c r="C19" s="61">
        <v>9.0627900000000015</v>
      </c>
      <c r="D19" s="62">
        <v>51.297990507917682</v>
      </c>
      <c r="E19" s="62">
        <f t="shared" si="35"/>
        <v>-42.235200507917682</v>
      </c>
      <c r="F19" s="61">
        <v>8.959863799999999</v>
      </c>
      <c r="G19" s="62">
        <v>59.03</v>
      </c>
      <c r="H19" s="63">
        <f t="shared" si="30"/>
        <v>-50.0701362</v>
      </c>
      <c r="I19" s="61">
        <v>13.733543821657586</v>
      </c>
      <c r="J19" s="62">
        <v>51.420664943477213</v>
      </c>
      <c r="K19" s="62">
        <f t="shared" si="36"/>
        <v>-37.687121121819629</v>
      </c>
      <c r="L19" s="61">
        <v>16.606024273001115</v>
      </c>
      <c r="M19" s="63">
        <v>48.550372448686488</v>
      </c>
      <c r="N19" s="90">
        <f t="shared" si="32"/>
        <v>-31.944348175685374</v>
      </c>
      <c r="O19" s="61">
        <v>12.733578561037332</v>
      </c>
      <c r="P19" s="63">
        <v>51.165494863325506</v>
      </c>
      <c r="Q19" s="64">
        <f t="shared" si="33"/>
        <v>-38.431916302288172</v>
      </c>
      <c r="R19" s="61">
        <v>17.052795577937339</v>
      </c>
      <c r="S19" s="62">
        <v>53.104386369494662</v>
      </c>
      <c r="T19" s="65">
        <f t="shared" si="34"/>
        <v>-36.051590791557324</v>
      </c>
    </row>
    <row r="20" spans="1:20" x14ac:dyDescent="0.25">
      <c r="B20" s="60" t="s">
        <v>12</v>
      </c>
      <c r="C20" s="61">
        <v>139.7639786</v>
      </c>
      <c r="D20" s="62">
        <v>105.48224800000001</v>
      </c>
      <c r="E20" s="62">
        <f t="shared" si="35"/>
        <v>34.281730599999989</v>
      </c>
      <c r="F20" s="61">
        <v>134.47399999999999</v>
      </c>
      <c r="G20" s="62">
        <v>118.10365766666666</v>
      </c>
      <c r="H20" s="63">
        <f t="shared" si="30"/>
        <v>16.370342333333326</v>
      </c>
      <c r="I20" s="61">
        <v>158.69909509150853</v>
      </c>
      <c r="J20" s="62">
        <v>108.9585641391335</v>
      </c>
      <c r="K20" s="62">
        <f t="shared" si="36"/>
        <v>49.740530952375025</v>
      </c>
      <c r="L20" s="61">
        <v>154.69028800000001</v>
      </c>
      <c r="M20" s="63">
        <v>120.5768565372485</v>
      </c>
      <c r="N20" s="90">
        <f t="shared" si="32"/>
        <v>34.113431462751507</v>
      </c>
      <c r="O20" s="61">
        <v>192.34905606396597</v>
      </c>
      <c r="P20" s="63">
        <v>125.88115657173532</v>
      </c>
      <c r="Q20" s="64">
        <f t="shared" si="33"/>
        <v>66.467899492230657</v>
      </c>
      <c r="R20" s="61">
        <v>352.90875907517119</v>
      </c>
      <c r="S20" s="62">
        <v>228.23662231946284</v>
      </c>
      <c r="T20" s="65">
        <f t="shared" si="34"/>
        <v>124.67213675570835</v>
      </c>
    </row>
    <row r="21" spans="1:20" ht="26.25" x14ac:dyDescent="0.25">
      <c r="B21" s="67" t="s">
        <v>100</v>
      </c>
      <c r="C21" s="61">
        <v>58.385597589999982</v>
      </c>
      <c r="D21" s="62">
        <v>15.923350000000001</v>
      </c>
      <c r="E21" s="62">
        <f t="shared" si="35"/>
        <v>42.462247589999983</v>
      </c>
      <c r="F21" s="61">
        <v>63.965625660000001</v>
      </c>
      <c r="G21" s="62">
        <v>15.587899999999999</v>
      </c>
      <c r="H21" s="63">
        <f t="shared" si="30"/>
        <v>48.377725660000003</v>
      </c>
      <c r="I21" s="61">
        <v>66.189003170366036</v>
      </c>
      <c r="J21" s="62">
        <v>13.971189499999998</v>
      </c>
      <c r="K21" s="62">
        <f t="shared" si="36"/>
        <v>52.217813670366041</v>
      </c>
      <c r="L21" s="61">
        <v>82.071641996116085</v>
      </c>
      <c r="M21" s="63">
        <v>15.042804299999998</v>
      </c>
      <c r="N21" s="90">
        <f t="shared" si="32"/>
        <v>67.028837696116085</v>
      </c>
      <c r="O21" s="61">
        <v>81.407307786229865</v>
      </c>
      <c r="P21" s="63">
        <v>14.397331399999999</v>
      </c>
      <c r="Q21" s="64">
        <f t="shared" si="33"/>
        <v>67.009976386229866</v>
      </c>
      <c r="R21" s="96">
        <v>81.858656636421287</v>
      </c>
      <c r="S21" s="91">
        <v>12.351657215999998</v>
      </c>
      <c r="T21" s="92">
        <f t="shared" si="34"/>
        <v>69.506999420421295</v>
      </c>
    </row>
    <row r="22" spans="1:20" x14ac:dyDescent="0.25">
      <c r="B22" s="60" t="s">
        <v>13</v>
      </c>
      <c r="C22" s="61">
        <v>0</v>
      </c>
      <c r="D22" s="62">
        <v>4.0798000000000001E-2</v>
      </c>
      <c r="E22" s="62">
        <f t="shared" si="35"/>
        <v>-4.0798000000000001E-2</v>
      </c>
      <c r="F22" s="61">
        <v>0</v>
      </c>
      <c r="G22" s="62">
        <v>2.657</v>
      </c>
      <c r="H22" s="63">
        <f t="shared" si="30"/>
        <v>-2.657</v>
      </c>
      <c r="I22" s="61">
        <v>0.51554507857733667</v>
      </c>
      <c r="J22" s="62">
        <v>4.3180749999999994</v>
      </c>
      <c r="K22" s="62">
        <f t="shared" si="36"/>
        <v>-3.8025299214226629</v>
      </c>
      <c r="L22" s="61">
        <v>0.44600000000000001</v>
      </c>
      <c r="M22" s="63">
        <v>5.2420112811713571</v>
      </c>
      <c r="N22" s="90">
        <f t="shared" si="32"/>
        <v>-4.7960112811713573</v>
      </c>
      <c r="O22" s="61">
        <v>1.0800000000000001E-2</v>
      </c>
      <c r="P22" s="63">
        <v>4.8191369475818604</v>
      </c>
      <c r="Q22" s="64">
        <f t="shared" si="33"/>
        <v>-4.8083369475818607</v>
      </c>
      <c r="R22" s="61">
        <v>4.8661780645161287E-2</v>
      </c>
      <c r="S22" s="63">
        <v>5.6093151966677413</v>
      </c>
      <c r="T22" s="65">
        <f t="shared" si="34"/>
        <v>-5.5606534160225802</v>
      </c>
    </row>
    <row r="23" spans="1:20" x14ac:dyDescent="0.25">
      <c r="B23" s="50" t="s">
        <v>14</v>
      </c>
      <c r="C23" s="53">
        <f>C24+C25</f>
        <v>2815.33224833033</v>
      </c>
      <c r="D23" s="54">
        <f t="shared" ref="D23" si="37">D24+D25</f>
        <v>2932.3119387678662</v>
      </c>
      <c r="E23" s="54">
        <f t="shared" ref="E23" si="38">E24+E25</f>
        <v>760.93600000000004</v>
      </c>
      <c r="F23" s="53">
        <f>F24+F25</f>
        <v>2799.6640400000001</v>
      </c>
      <c r="G23" s="54">
        <f t="shared" ref="G23" si="39">G24+G25</f>
        <v>2908.8999999999996</v>
      </c>
      <c r="H23" s="53">
        <f t="shared" ref="H23" si="40">H24+H25</f>
        <v>-109.23595999999995</v>
      </c>
      <c r="I23" s="53">
        <f>I24+I25</f>
        <v>2130.4375591248208</v>
      </c>
      <c r="J23" s="54">
        <f t="shared" ref="J23" si="41">J24+J25</f>
        <v>2217.6620791438954</v>
      </c>
      <c r="K23" s="54">
        <f t="shared" ref="K23" si="42">K24+K25</f>
        <v>-87.224520019075115</v>
      </c>
      <c r="L23" s="53">
        <f>L24+L25</f>
        <v>1616.0554622186969</v>
      </c>
      <c r="M23" s="53">
        <f t="shared" ref="M23" si="43">M24+M25</f>
        <v>1801.6494773747354</v>
      </c>
      <c r="N23" s="94">
        <f>N24+N25</f>
        <v>-185.59401515603855</v>
      </c>
      <c r="O23" s="53">
        <f>O24+O25</f>
        <v>2100.039620842922</v>
      </c>
      <c r="P23" s="56">
        <f t="shared" ref="P23" si="44">P24+P25</f>
        <v>2251.3503039579309</v>
      </c>
      <c r="Q23" s="55">
        <f>Q24+Q25</f>
        <v>-151.31068311500823</v>
      </c>
      <c r="R23" s="97">
        <f t="shared" ref="R23:S23" si="45">R24+R25</f>
        <v>1966.1973347619387</v>
      </c>
      <c r="S23" s="70">
        <f t="shared" si="45"/>
        <v>2230.6557192083524</v>
      </c>
      <c r="T23" s="71">
        <f>T24+T25</f>
        <v>-264.45838444641379</v>
      </c>
    </row>
    <row r="24" spans="1:20" x14ac:dyDescent="0.25">
      <c r="A24" s="72"/>
      <c r="B24" s="73" t="s">
        <v>15</v>
      </c>
      <c r="C24" s="61">
        <v>0.18676676193</v>
      </c>
      <c r="D24" s="62">
        <v>10.780559813641027</v>
      </c>
      <c r="E24" s="64">
        <v>380.46800000000002</v>
      </c>
      <c r="F24" s="61">
        <v>0.34899999999999998</v>
      </c>
      <c r="G24" s="62">
        <v>10.653</v>
      </c>
      <c r="H24" s="63">
        <f t="shared" si="30"/>
        <v>-10.304</v>
      </c>
      <c r="I24" s="61">
        <v>0</v>
      </c>
      <c r="J24" s="62">
        <v>10.83</v>
      </c>
      <c r="K24" s="62">
        <f t="shared" si="36"/>
        <v>-10.83</v>
      </c>
      <c r="L24" s="61">
        <v>0</v>
      </c>
      <c r="M24" s="63">
        <v>10.051</v>
      </c>
      <c r="N24" s="90">
        <f t="shared" si="32"/>
        <v>-10.051</v>
      </c>
      <c r="O24" s="61">
        <v>0</v>
      </c>
      <c r="P24" s="63">
        <v>10.875684550000001</v>
      </c>
      <c r="Q24" s="64">
        <f t="shared" si="33"/>
        <v>-10.875684550000001</v>
      </c>
      <c r="R24" s="61">
        <v>0</v>
      </c>
      <c r="S24" s="62">
        <v>11.118523924000002</v>
      </c>
      <c r="T24" s="65">
        <f t="shared" ref="T24:T33" si="46">R24-S24</f>
        <v>-11.118523924000002</v>
      </c>
    </row>
    <row r="25" spans="1:20" x14ac:dyDescent="0.25">
      <c r="A25" s="72"/>
      <c r="B25" s="60" t="s">
        <v>16</v>
      </c>
      <c r="C25" s="61">
        <f>SUM(C26:C28)</f>
        <v>2815.1454815684001</v>
      </c>
      <c r="D25" s="62">
        <f t="shared" ref="D25" si="47">SUM(D26:D28)</f>
        <v>2921.5313789542251</v>
      </c>
      <c r="E25" s="62">
        <v>380.46800000000002</v>
      </c>
      <c r="F25" s="61">
        <f>SUM(F26:F28)</f>
        <v>2799.31504</v>
      </c>
      <c r="G25" s="62">
        <f t="shared" ref="G25" si="48">SUM(G26:G28)</f>
        <v>2898.2469999999998</v>
      </c>
      <c r="H25" s="61">
        <f t="shared" ref="H25" si="49">SUM(H26:H28)</f>
        <v>-98.931959999999947</v>
      </c>
      <c r="I25" s="61">
        <f>SUM(I26:I28)</f>
        <v>2130.4375591248208</v>
      </c>
      <c r="J25" s="62">
        <f t="shared" ref="J25" si="50">SUM(J26:J28)</f>
        <v>2206.8320791438955</v>
      </c>
      <c r="K25" s="62">
        <f t="shared" ref="K25" si="51">SUM(K26:K28)</f>
        <v>-76.394520019075117</v>
      </c>
      <c r="L25" s="61">
        <f>SUM(L26:L28)</f>
        <v>1616.0554622186969</v>
      </c>
      <c r="M25" s="61">
        <f t="shared" ref="M25" si="52">SUM(M26:M28)</f>
        <v>1791.5984773747355</v>
      </c>
      <c r="N25" s="90">
        <f t="shared" ref="N25" si="53">SUM(N26:N28)</f>
        <v>-175.54301515603856</v>
      </c>
      <c r="O25" s="61">
        <f>SUM(O26:O28)</f>
        <v>2100.039620842922</v>
      </c>
      <c r="P25" s="63">
        <f t="shared" ref="P25" si="54">SUM(P26:P28)</f>
        <v>2240.4746194079307</v>
      </c>
      <c r="Q25" s="64">
        <f t="shared" ref="Q25" si="55">SUM(Q26:Q28)</f>
        <v>-140.43499856500824</v>
      </c>
      <c r="R25" s="61">
        <f>SUM(R26:R28)</f>
        <v>1966.1973347619387</v>
      </c>
      <c r="S25" s="63">
        <f>SUM(S26:S28)</f>
        <v>2219.5371952843525</v>
      </c>
      <c r="T25" s="65">
        <f t="shared" si="46"/>
        <v>-253.3398605224138</v>
      </c>
    </row>
    <row r="26" spans="1:20" x14ac:dyDescent="0.25">
      <c r="A26" s="72"/>
      <c r="B26" s="74" t="s">
        <v>17</v>
      </c>
      <c r="C26" s="61">
        <v>346.31108653846155</v>
      </c>
      <c r="D26" s="62">
        <v>820.6178885809602</v>
      </c>
      <c r="E26" s="64">
        <v>380.46800000000002</v>
      </c>
      <c r="F26" s="61">
        <v>360.13400000000001</v>
      </c>
      <c r="G26" s="62">
        <v>897.59400000000005</v>
      </c>
      <c r="H26" s="63">
        <f t="shared" si="30"/>
        <v>-537.46</v>
      </c>
      <c r="I26" s="61">
        <v>290.14691749999997</v>
      </c>
      <c r="J26" s="62">
        <v>986.63428530296812</v>
      </c>
      <c r="K26" s="62">
        <f t="shared" si="36"/>
        <v>-696.48736780296815</v>
      </c>
      <c r="L26" s="61">
        <v>238.87319500000001</v>
      </c>
      <c r="M26" s="63">
        <v>768.32464333333314</v>
      </c>
      <c r="N26" s="90">
        <f t="shared" si="32"/>
        <v>-529.45144833333313</v>
      </c>
      <c r="O26" s="61">
        <v>239.35976389999999</v>
      </c>
      <c r="P26" s="63">
        <v>807.74646916666666</v>
      </c>
      <c r="Q26" s="64">
        <f t="shared" si="33"/>
        <v>-568.3867052666667</v>
      </c>
      <c r="R26" s="61">
        <v>231.58527815555686</v>
      </c>
      <c r="S26" s="63">
        <v>870.19323678253545</v>
      </c>
      <c r="T26" s="65">
        <f t="shared" si="46"/>
        <v>-638.60795862697864</v>
      </c>
    </row>
    <row r="27" spans="1:20" x14ac:dyDescent="0.25">
      <c r="B27" s="74" t="s">
        <v>18</v>
      </c>
      <c r="C27" s="61">
        <v>575.27300000000014</v>
      </c>
      <c r="D27" s="62">
        <v>14.923999999999999</v>
      </c>
      <c r="E27" s="64">
        <v>380.46800000000002</v>
      </c>
      <c r="F27" s="61">
        <v>441.71003999999999</v>
      </c>
      <c r="G27" s="62">
        <v>19.004999999999999</v>
      </c>
      <c r="H27" s="63">
        <f t="shared" si="30"/>
        <v>422.70504</v>
      </c>
      <c r="I27" s="61">
        <v>711.14266766666674</v>
      </c>
      <c r="J27" s="62">
        <v>20.464844604079946</v>
      </c>
      <c r="K27" s="62">
        <f t="shared" si="36"/>
        <v>690.67782306258675</v>
      </c>
      <c r="L27" s="61">
        <v>378.74009583333333</v>
      </c>
      <c r="M27" s="63">
        <v>70.240771249999995</v>
      </c>
      <c r="N27" s="90">
        <f t="shared" si="32"/>
        <v>308.4993245833333</v>
      </c>
      <c r="O27" s="61">
        <v>531.77678708904114</v>
      </c>
      <c r="P27" s="63">
        <v>82.313545833333322</v>
      </c>
      <c r="Q27" s="64">
        <f t="shared" si="33"/>
        <v>449.46324125570783</v>
      </c>
      <c r="R27" s="61">
        <v>592.3823753499837</v>
      </c>
      <c r="S27" s="63">
        <v>73.470005583749995</v>
      </c>
      <c r="T27" s="65">
        <f t="shared" si="46"/>
        <v>518.91236976623372</v>
      </c>
    </row>
    <row r="28" spans="1:20" x14ac:dyDescent="0.25">
      <c r="B28" s="74" t="s">
        <v>19</v>
      </c>
      <c r="C28" s="61">
        <v>1893.5613950299382</v>
      </c>
      <c r="D28" s="62">
        <v>2085.9894903732652</v>
      </c>
      <c r="E28" s="64">
        <v>380.46800000000002</v>
      </c>
      <c r="F28" s="61">
        <v>1997.471</v>
      </c>
      <c r="G28" s="62">
        <v>1981.6479999999999</v>
      </c>
      <c r="H28" s="63">
        <f t="shared" si="30"/>
        <v>15.823000000000093</v>
      </c>
      <c r="I28" s="61">
        <v>1129.1479739581539</v>
      </c>
      <c r="J28" s="62">
        <v>1199.7329492368476</v>
      </c>
      <c r="K28" s="62">
        <f t="shared" si="36"/>
        <v>-70.584975278693719</v>
      </c>
      <c r="L28" s="61">
        <v>998.44217138536351</v>
      </c>
      <c r="M28" s="63">
        <v>953.03306279140224</v>
      </c>
      <c r="N28" s="90">
        <f t="shared" si="32"/>
        <v>45.409108593961264</v>
      </c>
      <c r="O28" s="61">
        <v>1328.9030698538811</v>
      </c>
      <c r="P28" s="63">
        <v>1350.4146044079305</v>
      </c>
      <c r="Q28" s="64">
        <f t="shared" si="33"/>
        <v>-21.511534554049376</v>
      </c>
      <c r="R28" s="61">
        <v>1142.2296812563982</v>
      </c>
      <c r="S28" s="63">
        <v>1275.8739529180671</v>
      </c>
      <c r="T28" s="65">
        <f t="shared" si="46"/>
        <v>-133.64427166166888</v>
      </c>
    </row>
    <row r="29" spans="1:20" x14ac:dyDescent="0.25">
      <c r="B29" s="59" t="s">
        <v>20</v>
      </c>
      <c r="C29" s="53">
        <f>C30+C31</f>
        <v>85.364357619166654</v>
      </c>
      <c r="D29" s="54">
        <f t="shared" ref="D29" si="56">D30+D31</f>
        <v>252.73261867743147</v>
      </c>
      <c r="E29" s="54">
        <f t="shared" ref="E29" si="57">E30+E31</f>
        <v>-167.36826105826475</v>
      </c>
      <c r="F29" s="53">
        <f>F30+F31</f>
        <v>78.779423800000004</v>
      </c>
      <c r="G29" s="54">
        <f t="shared" ref="G29" si="58">G30+G31</f>
        <v>261.13799991909809</v>
      </c>
      <c r="H29" s="53">
        <f t="shared" ref="H29" si="59">H30+H31</f>
        <v>-182.35857611909813</v>
      </c>
      <c r="I29" s="53">
        <f>I30+I31</f>
        <v>84.277935582424249</v>
      </c>
      <c r="J29" s="54">
        <f t="shared" ref="J29" si="60">J30+J31</f>
        <v>262.05447512813498</v>
      </c>
      <c r="K29" s="54">
        <f t="shared" ref="K29" si="61">K30+K31</f>
        <v>-177.77653954571076</v>
      </c>
      <c r="L29" s="53">
        <f>L30+L31</f>
        <v>81.413662266666677</v>
      </c>
      <c r="M29" s="53">
        <f t="shared" ref="M29" si="62">M30+M31</f>
        <v>225.31333712499998</v>
      </c>
      <c r="N29" s="94">
        <f t="shared" ref="N29" si="63">N30+N31</f>
        <v>-143.8996748583333</v>
      </c>
      <c r="O29" s="53">
        <f>O30+O31</f>
        <v>83.883163961333338</v>
      </c>
      <c r="P29" s="56">
        <f t="shared" ref="P29" si="64">P30+P31</f>
        <v>222.82275693466664</v>
      </c>
      <c r="Q29" s="55">
        <f t="shared" ref="Q29:S29" si="65">Q30+Q31</f>
        <v>-138.9395929733333</v>
      </c>
      <c r="R29" s="53">
        <f t="shared" si="65"/>
        <v>85.317210657927546</v>
      </c>
      <c r="S29" s="56">
        <f t="shared" si="65"/>
        <v>232.17003065851537</v>
      </c>
      <c r="T29" s="57">
        <f>T30+T31</f>
        <v>-146.85282000058783</v>
      </c>
    </row>
    <row r="30" spans="1:20" x14ac:dyDescent="0.25">
      <c r="B30" s="60" t="s">
        <v>21</v>
      </c>
      <c r="C30" s="61">
        <v>15.274757040000001</v>
      </c>
      <c r="D30" s="62">
        <v>1.202771</v>
      </c>
      <c r="E30" s="62">
        <f t="shared" ref="E30" si="66">C30-D30</f>
        <v>14.071986040000001</v>
      </c>
      <c r="F30" s="61">
        <v>13.9902538</v>
      </c>
      <c r="G30" s="62">
        <v>0.93020592000000013</v>
      </c>
      <c r="H30" s="63">
        <f t="shared" ref="H30:H33" si="67">F30-G30</f>
        <v>13.060047879999999</v>
      </c>
      <c r="I30" s="61">
        <v>13.448482240000001</v>
      </c>
      <c r="J30" s="62">
        <v>0.53774645999999993</v>
      </c>
      <c r="K30" s="62">
        <f t="shared" si="36"/>
        <v>12.910735780000001</v>
      </c>
      <c r="L30" s="61">
        <v>14.608691</v>
      </c>
      <c r="M30" s="63">
        <v>0.66851499999999997</v>
      </c>
      <c r="N30" s="90">
        <f t="shared" si="32"/>
        <v>13.940176000000001</v>
      </c>
      <c r="O30" s="61">
        <v>13.098000000000001</v>
      </c>
      <c r="P30" s="63">
        <v>0.67651800000000006</v>
      </c>
      <c r="Q30" s="64">
        <f t="shared" si="33"/>
        <v>12.421482000000001</v>
      </c>
      <c r="R30" s="98">
        <v>14.226892940000001</v>
      </c>
      <c r="S30" s="75">
        <v>0.91435500000000003</v>
      </c>
      <c r="T30" s="65">
        <f t="shared" si="46"/>
        <v>13.31253794</v>
      </c>
    </row>
    <row r="31" spans="1:20" ht="40.5" customHeight="1" x14ac:dyDescent="0.25">
      <c r="B31" s="67" t="s">
        <v>22</v>
      </c>
      <c r="C31" s="61">
        <v>70.089600579166657</v>
      </c>
      <c r="D31" s="62">
        <v>251.52984767743146</v>
      </c>
      <c r="E31" s="62">
        <f t="shared" ref="E31" si="68">SUM(E32:E33)</f>
        <v>-181.44024709826476</v>
      </c>
      <c r="F31" s="61">
        <f>SUM(F32:F33)</f>
        <v>64.789169999999999</v>
      </c>
      <c r="G31" s="62">
        <f t="shared" ref="G31" si="69">SUM(G32:G33)</f>
        <v>260.2077939990981</v>
      </c>
      <c r="H31" s="61">
        <f t="shared" ref="H31" si="70">SUM(H32:H33)</f>
        <v>-195.41862399909812</v>
      </c>
      <c r="I31" s="61">
        <f>SUM(I32:I33)</f>
        <v>70.829453342424245</v>
      </c>
      <c r="J31" s="62">
        <f t="shared" ref="J31" si="71">SUM(J32:J33)</f>
        <v>261.51672866813499</v>
      </c>
      <c r="K31" s="62">
        <f t="shared" ref="K31" si="72">SUM(K32:K33)</f>
        <v>-190.68727532571077</v>
      </c>
      <c r="L31" s="61">
        <f>SUM(L32:L33)</f>
        <v>66.804971266666669</v>
      </c>
      <c r="M31" s="61">
        <f t="shared" ref="M31" si="73">SUM(M32:M33)</f>
        <v>224.64482212499996</v>
      </c>
      <c r="N31" s="90">
        <f t="shared" si="32"/>
        <v>-157.83985085833331</v>
      </c>
      <c r="O31" s="61">
        <f>SUM(O32:O33)</f>
        <v>70.785163961333339</v>
      </c>
      <c r="P31" s="63">
        <f t="shared" ref="P31" si="74">SUM(P32:P33)</f>
        <v>222.14623893466666</v>
      </c>
      <c r="Q31" s="64">
        <f t="shared" ref="Q31" si="75">SUM(Q32:Q33)</f>
        <v>-151.3610749733333</v>
      </c>
      <c r="R31" s="96">
        <f>R32+R33</f>
        <v>71.090317717927547</v>
      </c>
      <c r="S31" s="76">
        <f>S32+S33</f>
        <v>231.25567565851537</v>
      </c>
      <c r="T31" s="65">
        <f t="shared" si="46"/>
        <v>-160.16535794058782</v>
      </c>
    </row>
    <row r="32" spans="1:20" x14ac:dyDescent="0.25">
      <c r="B32" s="77" t="s">
        <v>23</v>
      </c>
      <c r="C32" s="61">
        <v>4.4939694416666676</v>
      </c>
      <c r="D32" s="62">
        <v>176.06233553333334</v>
      </c>
      <c r="E32" s="62">
        <f t="shared" ref="E32:E33" si="76">C32-D32</f>
        <v>-171.56836609166666</v>
      </c>
      <c r="F32" s="61">
        <v>5.2491700000000003</v>
      </c>
      <c r="G32" s="62">
        <v>190.88300000000001</v>
      </c>
      <c r="H32" s="63">
        <f t="shared" si="67"/>
        <v>-185.63383000000002</v>
      </c>
      <c r="I32" s="61">
        <v>5.6177183333333343</v>
      </c>
      <c r="J32" s="62">
        <v>186.69304833333334</v>
      </c>
      <c r="K32" s="62">
        <f t="shared" si="36"/>
        <v>-181.07533000000001</v>
      </c>
      <c r="L32" s="61">
        <v>5.9897466666666661</v>
      </c>
      <c r="M32" s="63">
        <v>153.96511952499998</v>
      </c>
      <c r="N32" s="90">
        <f t="shared" si="32"/>
        <v>-147.97537285833332</v>
      </c>
      <c r="O32" s="61">
        <v>4.7927025583333336</v>
      </c>
      <c r="P32" s="63">
        <v>147.69986824166665</v>
      </c>
      <c r="Q32" s="64">
        <f t="shared" si="33"/>
        <v>-142.90716568333332</v>
      </c>
      <c r="R32" s="96">
        <v>4.9022554166666668</v>
      </c>
      <c r="S32" s="76">
        <v>148.94100733333335</v>
      </c>
      <c r="T32" s="65">
        <f t="shared" si="46"/>
        <v>-144.03875191666668</v>
      </c>
    </row>
    <row r="33" spans="1:20" ht="15.75" thickBot="1" x14ac:dyDescent="0.3">
      <c r="B33" s="78" t="s">
        <v>24</v>
      </c>
      <c r="C33" s="79">
        <v>65.595631137499993</v>
      </c>
      <c r="D33" s="80">
        <v>75.467512144098109</v>
      </c>
      <c r="E33" s="80">
        <f t="shared" si="76"/>
        <v>-9.871881006598116</v>
      </c>
      <c r="F33" s="79">
        <v>59.54</v>
      </c>
      <c r="G33" s="68">
        <v>69.324793999098105</v>
      </c>
      <c r="H33" s="80">
        <f t="shared" si="67"/>
        <v>-9.7847939990981061</v>
      </c>
      <c r="I33" s="79">
        <v>65.211735009090916</v>
      </c>
      <c r="J33" s="68">
        <v>74.823680334801679</v>
      </c>
      <c r="K33" s="68">
        <f t="shared" si="36"/>
        <v>-9.6119453257107637</v>
      </c>
      <c r="L33" s="79">
        <v>60.815224600000001</v>
      </c>
      <c r="M33" s="80">
        <v>70.679702599999999</v>
      </c>
      <c r="N33" s="95">
        <f t="shared" si="32"/>
        <v>-9.8644779999999983</v>
      </c>
      <c r="O33" s="79">
        <v>65.992461403000007</v>
      </c>
      <c r="P33" s="68">
        <v>74.446370693000006</v>
      </c>
      <c r="Q33" s="81">
        <f t="shared" si="33"/>
        <v>-8.4539092899999986</v>
      </c>
      <c r="R33" s="79">
        <v>66.188062301260885</v>
      </c>
      <c r="S33" s="80">
        <v>82.314668325182026</v>
      </c>
      <c r="T33" s="69">
        <f t="shared" si="46"/>
        <v>-16.126606023921141</v>
      </c>
    </row>
    <row r="34" spans="1:20" x14ac:dyDescent="0.25">
      <c r="B34" s="82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20" ht="20.25" x14ac:dyDescent="0.3">
      <c r="B35" s="83" t="s">
        <v>51</v>
      </c>
      <c r="C35" s="8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</row>
    <row r="36" spans="1:20" ht="20.25" x14ac:dyDescent="0.3">
      <c r="B36" s="85" t="s">
        <v>124</v>
      </c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</row>
    <row r="37" spans="1:20" ht="20.25" x14ac:dyDescent="0.3"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1:20" ht="21" x14ac:dyDescent="0.35">
      <c r="A38" s="87"/>
      <c r="B38" s="88" t="s">
        <v>147</v>
      </c>
      <c r="C38" s="89"/>
      <c r="D38" s="87"/>
      <c r="E38" s="87"/>
      <c r="F38" s="87"/>
      <c r="G38" s="87"/>
      <c r="H38" s="87"/>
      <c r="I38" s="87"/>
      <c r="J38" s="2"/>
      <c r="K38" s="2"/>
      <c r="L38" s="2"/>
      <c r="M38" s="2"/>
      <c r="N38" s="2"/>
      <c r="O38" s="2"/>
      <c r="P38" s="2"/>
      <c r="Q38" s="2"/>
    </row>
    <row r="39" spans="1:20" ht="2.25" customHeight="1" x14ac:dyDescent="0.25">
      <c r="A39" s="3"/>
      <c r="B39" s="38">
        <v>111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20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20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20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20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0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20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0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20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20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</sheetData>
  <mergeCells count="9">
    <mergeCell ref="R9:T9"/>
    <mergeCell ref="B8:Q8"/>
    <mergeCell ref="B39:Q39"/>
    <mergeCell ref="C9:E9"/>
    <mergeCell ref="F9:H9"/>
    <mergeCell ref="I9:K9"/>
    <mergeCell ref="L9:N9"/>
    <mergeCell ref="O9:Q9"/>
    <mergeCell ref="B7:T7"/>
  </mergeCells>
  <pageMargins left="0.7" right="0.7" top="0.75" bottom="0.75" header="0.3" footer="0.3"/>
  <pageSetup scale="37" orientation="landscape" r:id="rId1"/>
  <ignoredErrors>
    <ignoredError sqref="E11 E14 E31 H14 H23 H25 H29 H31 K14 K23 K25 K29 K31 N14 N23 N25 N29 N31 Q14 Q23 Q25 Q29 Q31 T23 T29 T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72"/>
  <sheetViews>
    <sheetView zoomScaleNormal="100" zoomScaleSheetLayoutView="100" workbookViewId="0">
      <selection activeCell="H2" sqref="H2"/>
    </sheetView>
  </sheetViews>
  <sheetFormatPr defaultRowHeight="15" x14ac:dyDescent="0.25"/>
  <cols>
    <col min="1" max="1" width="11.140625" style="1" customWidth="1"/>
    <col min="2" max="2" width="12.28515625" style="1" customWidth="1"/>
    <col min="3" max="6" width="13.7109375" style="1" customWidth="1"/>
    <col min="7" max="7" width="14.85546875" style="1" customWidth="1"/>
    <col min="8" max="8" width="12.5703125" style="1" customWidth="1"/>
    <col min="9" max="19" width="9.140625" style="24"/>
    <col min="20" max="256" width="9.140625" style="1"/>
    <col min="257" max="257" width="8" style="1" customWidth="1"/>
    <col min="258" max="258" width="12.28515625" style="1" customWidth="1"/>
    <col min="259" max="263" width="13.7109375" style="1" customWidth="1"/>
    <col min="264" max="264" width="12.5703125" style="1" customWidth="1"/>
    <col min="265" max="512" width="9.140625" style="1"/>
    <col min="513" max="513" width="8" style="1" customWidth="1"/>
    <col min="514" max="514" width="12.28515625" style="1" customWidth="1"/>
    <col min="515" max="519" width="13.7109375" style="1" customWidth="1"/>
    <col min="520" max="520" width="12.5703125" style="1" customWidth="1"/>
    <col min="521" max="768" width="9.140625" style="1"/>
    <col min="769" max="769" width="8" style="1" customWidth="1"/>
    <col min="770" max="770" width="12.28515625" style="1" customWidth="1"/>
    <col min="771" max="775" width="13.7109375" style="1" customWidth="1"/>
    <col min="776" max="776" width="12.5703125" style="1" customWidth="1"/>
    <col min="777" max="1024" width="9.140625" style="1"/>
    <col min="1025" max="1025" width="8" style="1" customWidth="1"/>
    <col min="1026" max="1026" width="12.28515625" style="1" customWidth="1"/>
    <col min="1027" max="1031" width="13.7109375" style="1" customWidth="1"/>
    <col min="1032" max="1032" width="12.5703125" style="1" customWidth="1"/>
    <col min="1033" max="1280" width="9.140625" style="1"/>
    <col min="1281" max="1281" width="8" style="1" customWidth="1"/>
    <col min="1282" max="1282" width="12.28515625" style="1" customWidth="1"/>
    <col min="1283" max="1287" width="13.7109375" style="1" customWidth="1"/>
    <col min="1288" max="1288" width="12.5703125" style="1" customWidth="1"/>
    <col min="1289" max="1536" width="9.140625" style="1"/>
    <col min="1537" max="1537" width="8" style="1" customWidth="1"/>
    <col min="1538" max="1538" width="12.28515625" style="1" customWidth="1"/>
    <col min="1539" max="1543" width="13.7109375" style="1" customWidth="1"/>
    <col min="1544" max="1544" width="12.5703125" style="1" customWidth="1"/>
    <col min="1545" max="1792" width="9.140625" style="1"/>
    <col min="1793" max="1793" width="8" style="1" customWidth="1"/>
    <col min="1794" max="1794" width="12.28515625" style="1" customWidth="1"/>
    <col min="1795" max="1799" width="13.7109375" style="1" customWidth="1"/>
    <col min="1800" max="1800" width="12.5703125" style="1" customWidth="1"/>
    <col min="1801" max="2048" width="9.140625" style="1"/>
    <col min="2049" max="2049" width="8" style="1" customWidth="1"/>
    <col min="2050" max="2050" width="12.28515625" style="1" customWidth="1"/>
    <col min="2051" max="2055" width="13.7109375" style="1" customWidth="1"/>
    <col min="2056" max="2056" width="12.5703125" style="1" customWidth="1"/>
    <col min="2057" max="2304" width="9.140625" style="1"/>
    <col min="2305" max="2305" width="8" style="1" customWidth="1"/>
    <col min="2306" max="2306" width="12.28515625" style="1" customWidth="1"/>
    <col min="2307" max="2311" width="13.7109375" style="1" customWidth="1"/>
    <col min="2312" max="2312" width="12.5703125" style="1" customWidth="1"/>
    <col min="2313" max="2560" width="9.140625" style="1"/>
    <col min="2561" max="2561" width="8" style="1" customWidth="1"/>
    <col min="2562" max="2562" width="12.28515625" style="1" customWidth="1"/>
    <col min="2563" max="2567" width="13.7109375" style="1" customWidth="1"/>
    <col min="2568" max="2568" width="12.5703125" style="1" customWidth="1"/>
    <col min="2569" max="2816" width="9.140625" style="1"/>
    <col min="2817" max="2817" width="8" style="1" customWidth="1"/>
    <col min="2818" max="2818" width="12.28515625" style="1" customWidth="1"/>
    <col min="2819" max="2823" width="13.7109375" style="1" customWidth="1"/>
    <col min="2824" max="2824" width="12.5703125" style="1" customWidth="1"/>
    <col min="2825" max="3072" width="9.140625" style="1"/>
    <col min="3073" max="3073" width="8" style="1" customWidth="1"/>
    <col min="3074" max="3074" width="12.28515625" style="1" customWidth="1"/>
    <col min="3075" max="3079" width="13.7109375" style="1" customWidth="1"/>
    <col min="3080" max="3080" width="12.5703125" style="1" customWidth="1"/>
    <col min="3081" max="3328" width="9.140625" style="1"/>
    <col min="3329" max="3329" width="8" style="1" customWidth="1"/>
    <col min="3330" max="3330" width="12.28515625" style="1" customWidth="1"/>
    <col min="3331" max="3335" width="13.7109375" style="1" customWidth="1"/>
    <col min="3336" max="3336" width="12.5703125" style="1" customWidth="1"/>
    <col min="3337" max="3584" width="9.140625" style="1"/>
    <col min="3585" max="3585" width="8" style="1" customWidth="1"/>
    <col min="3586" max="3586" width="12.28515625" style="1" customWidth="1"/>
    <col min="3587" max="3591" width="13.7109375" style="1" customWidth="1"/>
    <col min="3592" max="3592" width="12.5703125" style="1" customWidth="1"/>
    <col min="3593" max="3840" width="9.140625" style="1"/>
    <col min="3841" max="3841" width="8" style="1" customWidth="1"/>
    <col min="3842" max="3842" width="12.28515625" style="1" customWidth="1"/>
    <col min="3843" max="3847" width="13.7109375" style="1" customWidth="1"/>
    <col min="3848" max="3848" width="12.5703125" style="1" customWidth="1"/>
    <col min="3849" max="4096" width="9.140625" style="1"/>
    <col min="4097" max="4097" width="8" style="1" customWidth="1"/>
    <col min="4098" max="4098" width="12.28515625" style="1" customWidth="1"/>
    <col min="4099" max="4103" width="13.7109375" style="1" customWidth="1"/>
    <col min="4104" max="4104" width="12.5703125" style="1" customWidth="1"/>
    <col min="4105" max="4352" width="9.140625" style="1"/>
    <col min="4353" max="4353" width="8" style="1" customWidth="1"/>
    <col min="4354" max="4354" width="12.28515625" style="1" customWidth="1"/>
    <col min="4355" max="4359" width="13.7109375" style="1" customWidth="1"/>
    <col min="4360" max="4360" width="12.5703125" style="1" customWidth="1"/>
    <col min="4361" max="4608" width="9.140625" style="1"/>
    <col min="4609" max="4609" width="8" style="1" customWidth="1"/>
    <col min="4610" max="4610" width="12.28515625" style="1" customWidth="1"/>
    <col min="4611" max="4615" width="13.7109375" style="1" customWidth="1"/>
    <col min="4616" max="4616" width="12.5703125" style="1" customWidth="1"/>
    <col min="4617" max="4864" width="9.140625" style="1"/>
    <col min="4865" max="4865" width="8" style="1" customWidth="1"/>
    <col min="4866" max="4866" width="12.28515625" style="1" customWidth="1"/>
    <col min="4867" max="4871" width="13.7109375" style="1" customWidth="1"/>
    <col min="4872" max="4872" width="12.5703125" style="1" customWidth="1"/>
    <col min="4873" max="5120" width="9.140625" style="1"/>
    <col min="5121" max="5121" width="8" style="1" customWidth="1"/>
    <col min="5122" max="5122" width="12.28515625" style="1" customWidth="1"/>
    <col min="5123" max="5127" width="13.7109375" style="1" customWidth="1"/>
    <col min="5128" max="5128" width="12.5703125" style="1" customWidth="1"/>
    <col min="5129" max="5376" width="9.140625" style="1"/>
    <col min="5377" max="5377" width="8" style="1" customWidth="1"/>
    <col min="5378" max="5378" width="12.28515625" style="1" customWidth="1"/>
    <col min="5379" max="5383" width="13.7109375" style="1" customWidth="1"/>
    <col min="5384" max="5384" width="12.5703125" style="1" customWidth="1"/>
    <col min="5385" max="5632" width="9.140625" style="1"/>
    <col min="5633" max="5633" width="8" style="1" customWidth="1"/>
    <col min="5634" max="5634" width="12.28515625" style="1" customWidth="1"/>
    <col min="5635" max="5639" width="13.7109375" style="1" customWidth="1"/>
    <col min="5640" max="5640" width="12.5703125" style="1" customWidth="1"/>
    <col min="5641" max="5888" width="9.140625" style="1"/>
    <col min="5889" max="5889" width="8" style="1" customWidth="1"/>
    <col min="5890" max="5890" width="12.28515625" style="1" customWidth="1"/>
    <col min="5891" max="5895" width="13.7109375" style="1" customWidth="1"/>
    <col min="5896" max="5896" width="12.5703125" style="1" customWidth="1"/>
    <col min="5897" max="6144" width="9.140625" style="1"/>
    <col min="6145" max="6145" width="8" style="1" customWidth="1"/>
    <col min="6146" max="6146" width="12.28515625" style="1" customWidth="1"/>
    <col min="6147" max="6151" width="13.7109375" style="1" customWidth="1"/>
    <col min="6152" max="6152" width="12.5703125" style="1" customWidth="1"/>
    <col min="6153" max="6400" width="9.140625" style="1"/>
    <col min="6401" max="6401" width="8" style="1" customWidth="1"/>
    <col min="6402" max="6402" width="12.28515625" style="1" customWidth="1"/>
    <col min="6403" max="6407" width="13.7109375" style="1" customWidth="1"/>
    <col min="6408" max="6408" width="12.5703125" style="1" customWidth="1"/>
    <col min="6409" max="6656" width="9.140625" style="1"/>
    <col min="6657" max="6657" width="8" style="1" customWidth="1"/>
    <col min="6658" max="6658" width="12.28515625" style="1" customWidth="1"/>
    <col min="6659" max="6663" width="13.7109375" style="1" customWidth="1"/>
    <col min="6664" max="6664" width="12.5703125" style="1" customWidth="1"/>
    <col min="6665" max="6912" width="9.140625" style="1"/>
    <col min="6913" max="6913" width="8" style="1" customWidth="1"/>
    <col min="6914" max="6914" width="12.28515625" style="1" customWidth="1"/>
    <col min="6915" max="6919" width="13.7109375" style="1" customWidth="1"/>
    <col min="6920" max="6920" width="12.5703125" style="1" customWidth="1"/>
    <col min="6921" max="7168" width="9.140625" style="1"/>
    <col min="7169" max="7169" width="8" style="1" customWidth="1"/>
    <col min="7170" max="7170" width="12.28515625" style="1" customWidth="1"/>
    <col min="7171" max="7175" width="13.7109375" style="1" customWidth="1"/>
    <col min="7176" max="7176" width="12.5703125" style="1" customWidth="1"/>
    <col min="7177" max="7424" width="9.140625" style="1"/>
    <col min="7425" max="7425" width="8" style="1" customWidth="1"/>
    <col min="7426" max="7426" width="12.28515625" style="1" customWidth="1"/>
    <col min="7427" max="7431" width="13.7109375" style="1" customWidth="1"/>
    <col min="7432" max="7432" width="12.5703125" style="1" customWidth="1"/>
    <col min="7433" max="7680" width="9.140625" style="1"/>
    <col min="7681" max="7681" width="8" style="1" customWidth="1"/>
    <col min="7682" max="7682" width="12.28515625" style="1" customWidth="1"/>
    <col min="7683" max="7687" width="13.7109375" style="1" customWidth="1"/>
    <col min="7688" max="7688" width="12.5703125" style="1" customWidth="1"/>
    <col min="7689" max="7936" width="9.140625" style="1"/>
    <col min="7937" max="7937" width="8" style="1" customWidth="1"/>
    <col min="7938" max="7938" width="12.28515625" style="1" customWidth="1"/>
    <col min="7939" max="7943" width="13.7109375" style="1" customWidth="1"/>
    <col min="7944" max="7944" width="12.5703125" style="1" customWidth="1"/>
    <col min="7945" max="8192" width="9.140625" style="1"/>
    <col min="8193" max="8193" width="8" style="1" customWidth="1"/>
    <col min="8194" max="8194" width="12.28515625" style="1" customWidth="1"/>
    <col min="8195" max="8199" width="13.7109375" style="1" customWidth="1"/>
    <col min="8200" max="8200" width="12.5703125" style="1" customWidth="1"/>
    <col min="8201" max="8448" width="9.140625" style="1"/>
    <col min="8449" max="8449" width="8" style="1" customWidth="1"/>
    <col min="8450" max="8450" width="12.28515625" style="1" customWidth="1"/>
    <col min="8451" max="8455" width="13.7109375" style="1" customWidth="1"/>
    <col min="8456" max="8456" width="12.5703125" style="1" customWidth="1"/>
    <col min="8457" max="8704" width="9.140625" style="1"/>
    <col min="8705" max="8705" width="8" style="1" customWidth="1"/>
    <col min="8706" max="8706" width="12.28515625" style="1" customWidth="1"/>
    <col min="8707" max="8711" width="13.7109375" style="1" customWidth="1"/>
    <col min="8712" max="8712" width="12.5703125" style="1" customWidth="1"/>
    <col min="8713" max="8960" width="9.140625" style="1"/>
    <col min="8961" max="8961" width="8" style="1" customWidth="1"/>
    <col min="8962" max="8962" width="12.28515625" style="1" customWidth="1"/>
    <col min="8963" max="8967" width="13.7109375" style="1" customWidth="1"/>
    <col min="8968" max="8968" width="12.5703125" style="1" customWidth="1"/>
    <col min="8969" max="9216" width="9.140625" style="1"/>
    <col min="9217" max="9217" width="8" style="1" customWidth="1"/>
    <col min="9218" max="9218" width="12.28515625" style="1" customWidth="1"/>
    <col min="9219" max="9223" width="13.7109375" style="1" customWidth="1"/>
    <col min="9224" max="9224" width="12.5703125" style="1" customWidth="1"/>
    <col min="9225" max="9472" width="9.140625" style="1"/>
    <col min="9473" max="9473" width="8" style="1" customWidth="1"/>
    <col min="9474" max="9474" width="12.28515625" style="1" customWidth="1"/>
    <col min="9475" max="9479" width="13.7109375" style="1" customWidth="1"/>
    <col min="9480" max="9480" width="12.5703125" style="1" customWidth="1"/>
    <col min="9481" max="9728" width="9.140625" style="1"/>
    <col min="9729" max="9729" width="8" style="1" customWidth="1"/>
    <col min="9730" max="9730" width="12.28515625" style="1" customWidth="1"/>
    <col min="9731" max="9735" width="13.7109375" style="1" customWidth="1"/>
    <col min="9736" max="9736" width="12.5703125" style="1" customWidth="1"/>
    <col min="9737" max="9984" width="9.140625" style="1"/>
    <col min="9985" max="9985" width="8" style="1" customWidth="1"/>
    <col min="9986" max="9986" width="12.28515625" style="1" customWidth="1"/>
    <col min="9987" max="9991" width="13.7109375" style="1" customWidth="1"/>
    <col min="9992" max="9992" width="12.5703125" style="1" customWidth="1"/>
    <col min="9993" max="10240" width="9.140625" style="1"/>
    <col min="10241" max="10241" width="8" style="1" customWidth="1"/>
    <col min="10242" max="10242" width="12.28515625" style="1" customWidth="1"/>
    <col min="10243" max="10247" width="13.7109375" style="1" customWidth="1"/>
    <col min="10248" max="10248" width="12.5703125" style="1" customWidth="1"/>
    <col min="10249" max="10496" width="9.140625" style="1"/>
    <col min="10497" max="10497" width="8" style="1" customWidth="1"/>
    <col min="10498" max="10498" width="12.28515625" style="1" customWidth="1"/>
    <col min="10499" max="10503" width="13.7109375" style="1" customWidth="1"/>
    <col min="10504" max="10504" width="12.5703125" style="1" customWidth="1"/>
    <col min="10505" max="10752" width="9.140625" style="1"/>
    <col min="10753" max="10753" width="8" style="1" customWidth="1"/>
    <col min="10754" max="10754" width="12.28515625" style="1" customWidth="1"/>
    <col min="10755" max="10759" width="13.7109375" style="1" customWidth="1"/>
    <col min="10760" max="10760" width="12.5703125" style="1" customWidth="1"/>
    <col min="10761" max="11008" width="9.140625" style="1"/>
    <col min="11009" max="11009" width="8" style="1" customWidth="1"/>
    <col min="11010" max="11010" width="12.28515625" style="1" customWidth="1"/>
    <col min="11011" max="11015" width="13.7109375" style="1" customWidth="1"/>
    <col min="11016" max="11016" width="12.5703125" style="1" customWidth="1"/>
    <col min="11017" max="11264" width="9.140625" style="1"/>
    <col min="11265" max="11265" width="8" style="1" customWidth="1"/>
    <col min="11266" max="11266" width="12.28515625" style="1" customWidth="1"/>
    <col min="11267" max="11271" width="13.7109375" style="1" customWidth="1"/>
    <col min="11272" max="11272" width="12.5703125" style="1" customWidth="1"/>
    <col min="11273" max="11520" width="9.140625" style="1"/>
    <col min="11521" max="11521" width="8" style="1" customWidth="1"/>
    <col min="11522" max="11522" width="12.28515625" style="1" customWidth="1"/>
    <col min="11523" max="11527" width="13.7109375" style="1" customWidth="1"/>
    <col min="11528" max="11528" width="12.5703125" style="1" customWidth="1"/>
    <col min="11529" max="11776" width="9.140625" style="1"/>
    <col min="11777" max="11777" width="8" style="1" customWidth="1"/>
    <col min="11778" max="11778" width="12.28515625" style="1" customWidth="1"/>
    <col min="11779" max="11783" width="13.7109375" style="1" customWidth="1"/>
    <col min="11784" max="11784" width="12.5703125" style="1" customWidth="1"/>
    <col min="11785" max="12032" width="9.140625" style="1"/>
    <col min="12033" max="12033" width="8" style="1" customWidth="1"/>
    <col min="12034" max="12034" width="12.28515625" style="1" customWidth="1"/>
    <col min="12035" max="12039" width="13.7109375" style="1" customWidth="1"/>
    <col min="12040" max="12040" width="12.5703125" style="1" customWidth="1"/>
    <col min="12041" max="12288" width="9.140625" style="1"/>
    <col min="12289" max="12289" width="8" style="1" customWidth="1"/>
    <col min="12290" max="12290" width="12.28515625" style="1" customWidth="1"/>
    <col min="12291" max="12295" width="13.7109375" style="1" customWidth="1"/>
    <col min="12296" max="12296" width="12.5703125" style="1" customWidth="1"/>
    <col min="12297" max="12544" width="9.140625" style="1"/>
    <col min="12545" max="12545" width="8" style="1" customWidth="1"/>
    <col min="12546" max="12546" width="12.28515625" style="1" customWidth="1"/>
    <col min="12547" max="12551" width="13.7109375" style="1" customWidth="1"/>
    <col min="12552" max="12552" width="12.5703125" style="1" customWidth="1"/>
    <col min="12553" max="12800" width="9.140625" style="1"/>
    <col min="12801" max="12801" width="8" style="1" customWidth="1"/>
    <col min="12802" max="12802" width="12.28515625" style="1" customWidth="1"/>
    <col min="12803" max="12807" width="13.7109375" style="1" customWidth="1"/>
    <col min="12808" max="12808" width="12.5703125" style="1" customWidth="1"/>
    <col min="12809" max="13056" width="9.140625" style="1"/>
    <col min="13057" max="13057" width="8" style="1" customWidth="1"/>
    <col min="13058" max="13058" width="12.28515625" style="1" customWidth="1"/>
    <col min="13059" max="13063" width="13.7109375" style="1" customWidth="1"/>
    <col min="13064" max="13064" width="12.5703125" style="1" customWidth="1"/>
    <col min="13065" max="13312" width="9.140625" style="1"/>
    <col min="13313" max="13313" width="8" style="1" customWidth="1"/>
    <col min="13314" max="13314" width="12.28515625" style="1" customWidth="1"/>
    <col min="13315" max="13319" width="13.7109375" style="1" customWidth="1"/>
    <col min="13320" max="13320" width="12.5703125" style="1" customWidth="1"/>
    <col min="13321" max="13568" width="9.140625" style="1"/>
    <col min="13569" max="13569" width="8" style="1" customWidth="1"/>
    <col min="13570" max="13570" width="12.28515625" style="1" customWidth="1"/>
    <col min="13571" max="13575" width="13.7109375" style="1" customWidth="1"/>
    <col min="13576" max="13576" width="12.5703125" style="1" customWidth="1"/>
    <col min="13577" max="13824" width="9.140625" style="1"/>
    <col min="13825" max="13825" width="8" style="1" customWidth="1"/>
    <col min="13826" max="13826" width="12.28515625" style="1" customWidth="1"/>
    <col min="13827" max="13831" width="13.7109375" style="1" customWidth="1"/>
    <col min="13832" max="13832" width="12.5703125" style="1" customWidth="1"/>
    <col min="13833" max="14080" width="9.140625" style="1"/>
    <col min="14081" max="14081" width="8" style="1" customWidth="1"/>
    <col min="14082" max="14082" width="12.28515625" style="1" customWidth="1"/>
    <col min="14083" max="14087" width="13.7109375" style="1" customWidth="1"/>
    <col min="14088" max="14088" width="12.5703125" style="1" customWidth="1"/>
    <col min="14089" max="14336" width="9.140625" style="1"/>
    <col min="14337" max="14337" width="8" style="1" customWidth="1"/>
    <col min="14338" max="14338" width="12.28515625" style="1" customWidth="1"/>
    <col min="14339" max="14343" width="13.7109375" style="1" customWidth="1"/>
    <col min="14344" max="14344" width="12.5703125" style="1" customWidth="1"/>
    <col min="14345" max="14592" width="9.140625" style="1"/>
    <col min="14593" max="14593" width="8" style="1" customWidth="1"/>
    <col min="14594" max="14594" width="12.28515625" style="1" customWidth="1"/>
    <col min="14595" max="14599" width="13.7109375" style="1" customWidth="1"/>
    <col min="14600" max="14600" width="12.5703125" style="1" customWidth="1"/>
    <col min="14601" max="14848" width="9.140625" style="1"/>
    <col min="14849" max="14849" width="8" style="1" customWidth="1"/>
    <col min="14850" max="14850" width="12.28515625" style="1" customWidth="1"/>
    <col min="14851" max="14855" width="13.7109375" style="1" customWidth="1"/>
    <col min="14856" max="14856" width="12.5703125" style="1" customWidth="1"/>
    <col min="14857" max="15104" width="9.140625" style="1"/>
    <col min="15105" max="15105" width="8" style="1" customWidth="1"/>
    <col min="15106" max="15106" width="12.28515625" style="1" customWidth="1"/>
    <col min="15107" max="15111" width="13.7109375" style="1" customWidth="1"/>
    <col min="15112" max="15112" width="12.5703125" style="1" customWidth="1"/>
    <col min="15113" max="15360" width="9.140625" style="1"/>
    <col min="15361" max="15361" width="8" style="1" customWidth="1"/>
    <col min="15362" max="15362" width="12.28515625" style="1" customWidth="1"/>
    <col min="15363" max="15367" width="13.7109375" style="1" customWidth="1"/>
    <col min="15368" max="15368" width="12.5703125" style="1" customWidth="1"/>
    <col min="15369" max="15616" width="9.140625" style="1"/>
    <col min="15617" max="15617" width="8" style="1" customWidth="1"/>
    <col min="15618" max="15618" width="12.28515625" style="1" customWidth="1"/>
    <col min="15619" max="15623" width="13.7109375" style="1" customWidth="1"/>
    <col min="15624" max="15624" width="12.5703125" style="1" customWidth="1"/>
    <col min="15625" max="15872" width="9.140625" style="1"/>
    <col min="15873" max="15873" width="8" style="1" customWidth="1"/>
    <col min="15874" max="15874" width="12.28515625" style="1" customWidth="1"/>
    <col min="15875" max="15879" width="13.7109375" style="1" customWidth="1"/>
    <col min="15880" max="15880" width="12.5703125" style="1" customWidth="1"/>
    <col min="15881" max="16128" width="9.140625" style="1"/>
    <col min="16129" max="16129" width="8" style="1" customWidth="1"/>
    <col min="16130" max="16130" width="12.28515625" style="1" customWidth="1"/>
    <col min="16131" max="16135" width="13.7109375" style="1" customWidth="1"/>
    <col min="16136" max="16136" width="12.5703125" style="1" customWidth="1"/>
    <col min="16137" max="16384" width="9.140625" style="1"/>
  </cols>
  <sheetData>
    <row r="3" spans="1:15" x14ac:dyDescent="0.25">
      <c r="D3" s="7" t="s">
        <v>150</v>
      </c>
      <c r="E3" s="7"/>
      <c r="F3" s="7"/>
      <c r="G3" s="7"/>
      <c r="H3" s="7"/>
    </row>
    <row r="4" spans="1:15" ht="9" customHeight="1" x14ac:dyDescent="0.25"/>
    <row r="7" spans="1:15" ht="15.75" x14ac:dyDescent="0.25">
      <c r="A7" s="119">
        <v>11.02</v>
      </c>
      <c r="B7" s="120" t="s">
        <v>156</v>
      </c>
      <c r="C7" s="120"/>
      <c r="D7" s="120"/>
      <c r="E7" s="120"/>
      <c r="F7" s="120"/>
      <c r="G7" s="120"/>
      <c r="H7" s="1" t="s">
        <v>25</v>
      </c>
    </row>
    <row r="8" spans="1:15" ht="12.75" customHeight="1" x14ac:dyDescent="0.25">
      <c r="B8" s="37"/>
      <c r="C8" s="121"/>
      <c r="D8" s="121"/>
      <c r="E8" s="122"/>
      <c r="G8" s="37"/>
    </row>
    <row r="9" spans="1:15" x14ac:dyDescent="0.25">
      <c r="B9" s="2"/>
      <c r="C9" s="15"/>
      <c r="D9" s="15"/>
      <c r="E9" s="15"/>
      <c r="F9" s="15"/>
      <c r="G9" s="123" t="s">
        <v>125</v>
      </c>
      <c r="H9" s="2"/>
    </row>
    <row r="10" spans="1:15" x14ac:dyDescent="0.25">
      <c r="B10" s="124"/>
      <c r="C10" s="124"/>
      <c r="D10" s="124"/>
      <c r="E10" s="124"/>
      <c r="F10" s="124"/>
      <c r="G10" s="124"/>
    </row>
    <row r="11" spans="1:15" x14ac:dyDescent="0.25">
      <c r="B11" s="125" t="s">
        <v>26</v>
      </c>
      <c r="C11" s="126" t="s">
        <v>27</v>
      </c>
      <c r="D11" s="126" t="s">
        <v>28</v>
      </c>
      <c r="E11" s="126" t="s">
        <v>29</v>
      </c>
      <c r="F11" s="126" t="s">
        <v>28</v>
      </c>
      <c r="G11" s="126" t="s">
        <v>30</v>
      </c>
    </row>
    <row r="12" spans="1:15" x14ac:dyDescent="0.25">
      <c r="B12" s="29"/>
      <c r="C12" s="127" t="s">
        <v>31</v>
      </c>
      <c r="D12" s="127" t="s">
        <v>32</v>
      </c>
      <c r="E12" s="127" t="s">
        <v>33</v>
      </c>
      <c r="F12" s="127" t="s">
        <v>32</v>
      </c>
      <c r="G12" s="127" t="s">
        <v>34</v>
      </c>
      <c r="H12" s="2"/>
    </row>
    <row r="13" spans="1:15" s="24" customFormat="1" x14ac:dyDescent="0.25">
      <c r="B13" s="137">
        <v>1992</v>
      </c>
      <c r="C13" s="138">
        <v>278.39999999999998</v>
      </c>
      <c r="D13" s="138" t="e">
        <f>((C13/#REF!)-1)*100</f>
        <v>#REF!</v>
      </c>
      <c r="E13" s="138">
        <v>3.7</v>
      </c>
      <c r="F13" s="138" t="e">
        <f>((E13/#REF!)-1)*100</f>
        <v>#REF!</v>
      </c>
      <c r="G13" s="138">
        <f t="shared" ref="G13:G37" si="0">E13-C13</f>
        <v>-274.7</v>
      </c>
    </row>
    <row r="14" spans="1:15" x14ac:dyDescent="0.25">
      <c r="B14" s="131">
        <v>1993</v>
      </c>
      <c r="C14" s="132">
        <v>261.10000000000002</v>
      </c>
      <c r="D14" s="133">
        <f>((C14/C13)-1)*100</f>
        <v>-6.2140804597700994</v>
      </c>
      <c r="E14" s="133">
        <v>1.8</v>
      </c>
      <c r="F14" s="133">
        <f>((E14/E13)-1)*100</f>
        <v>-51.351351351351362</v>
      </c>
      <c r="G14" s="133">
        <f t="shared" si="0"/>
        <v>-259.3</v>
      </c>
    </row>
    <row r="15" spans="1:15" x14ac:dyDescent="0.25">
      <c r="B15" s="134">
        <v>1994</v>
      </c>
      <c r="C15" s="135">
        <v>272.89999999999998</v>
      </c>
      <c r="D15" s="136">
        <f t="shared" ref="D15:D18" si="1">((C15/C14)-1)*100</f>
        <v>4.5193412485637463</v>
      </c>
      <c r="E15" s="136">
        <v>2</v>
      </c>
      <c r="F15" s="136">
        <f t="shared" ref="F15" si="2">((E15/E14)-1)*100</f>
        <v>11.111111111111116</v>
      </c>
      <c r="G15" s="133">
        <f t="shared" si="0"/>
        <v>-270.89999999999998</v>
      </c>
      <c r="J15" s="137">
        <v>1995</v>
      </c>
      <c r="K15" s="138">
        <v>332.5</v>
      </c>
      <c r="L15" s="138">
        <v>21.839501648955672</v>
      </c>
      <c r="M15" s="138">
        <v>3.4</v>
      </c>
      <c r="N15" s="138">
        <v>3.4</v>
      </c>
      <c r="O15" s="138">
        <v>-329.1</v>
      </c>
    </row>
    <row r="16" spans="1:15" x14ac:dyDescent="0.25">
      <c r="B16" s="131">
        <v>1995</v>
      </c>
      <c r="C16" s="132">
        <v>332.5</v>
      </c>
      <c r="D16" s="133">
        <f t="shared" si="1"/>
        <v>21.839501648955672</v>
      </c>
      <c r="E16" s="133">
        <v>3.4</v>
      </c>
      <c r="F16" s="133">
        <f>((E16/E15)-1)*100</f>
        <v>70</v>
      </c>
      <c r="G16" s="133">
        <f t="shared" si="0"/>
        <v>-329.1</v>
      </c>
      <c r="J16" s="137" t="s">
        <v>35</v>
      </c>
      <c r="K16" s="24">
        <v>314.89999999999998</v>
      </c>
      <c r="L16" s="138">
        <v>-5.293233082706772</v>
      </c>
      <c r="M16" s="24">
        <v>2.2000000000000002</v>
      </c>
      <c r="N16" s="24">
        <v>2.2000000000000002</v>
      </c>
      <c r="O16" s="138">
        <v>-312.7</v>
      </c>
    </row>
    <row r="17" spans="2:15" ht="14.25" customHeight="1" x14ac:dyDescent="0.25">
      <c r="B17" s="134" t="s">
        <v>35</v>
      </c>
      <c r="C17" s="132">
        <v>314.89999999999998</v>
      </c>
      <c r="D17" s="133">
        <f t="shared" si="1"/>
        <v>-5.293233082706772</v>
      </c>
      <c r="E17" s="133">
        <v>2.2000000000000002</v>
      </c>
      <c r="F17" s="133">
        <f>((E17/E16)-1)*100</f>
        <v>-35.294117647058819</v>
      </c>
      <c r="G17" s="133">
        <f t="shared" si="0"/>
        <v>-312.7</v>
      </c>
      <c r="J17" s="137" t="s">
        <v>36</v>
      </c>
      <c r="K17" s="24">
        <v>428.4</v>
      </c>
      <c r="L17" s="138">
        <v>36.043188313750399</v>
      </c>
      <c r="M17" s="138">
        <v>1.8</v>
      </c>
      <c r="N17" s="138">
        <v>1.8</v>
      </c>
      <c r="O17" s="138">
        <v>-426.6</v>
      </c>
    </row>
    <row r="18" spans="2:15" ht="15.75" hidden="1" customHeight="1" x14ac:dyDescent="0.25">
      <c r="B18" s="131" t="s">
        <v>36</v>
      </c>
      <c r="C18" s="132">
        <v>428.4</v>
      </c>
      <c r="D18" s="133">
        <f t="shared" si="1"/>
        <v>36.043188313750399</v>
      </c>
      <c r="E18" s="133">
        <v>1.8</v>
      </c>
      <c r="F18" s="133">
        <f>((E18/E17)-1)*100</f>
        <v>-18.181818181818187</v>
      </c>
      <c r="G18" s="133">
        <f t="shared" si="0"/>
        <v>-426.59999999999997</v>
      </c>
      <c r="J18" s="137" t="s">
        <v>37</v>
      </c>
      <c r="K18" s="24">
        <v>448.2</v>
      </c>
      <c r="L18" s="138">
        <v>4.6218487394958041</v>
      </c>
      <c r="M18" s="138">
        <v>1</v>
      </c>
      <c r="N18" s="138">
        <v>1</v>
      </c>
      <c r="O18" s="138">
        <v>-447.2</v>
      </c>
    </row>
    <row r="19" spans="2:15" x14ac:dyDescent="0.25">
      <c r="B19" s="131"/>
      <c r="C19" s="132"/>
      <c r="D19" s="133"/>
      <c r="E19" s="133"/>
      <c r="F19" s="133"/>
      <c r="G19" s="133"/>
      <c r="J19" s="139" t="s">
        <v>38</v>
      </c>
      <c r="K19" s="140">
        <v>471.7</v>
      </c>
      <c r="L19" s="118">
        <v>5.243195002231138</v>
      </c>
      <c r="M19" s="118">
        <v>1.2</v>
      </c>
      <c r="N19" s="118">
        <v>1.2</v>
      </c>
      <c r="O19" s="118">
        <v>-470.5</v>
      </c>
    </row>
    <row r="20" spans="2:15" x14ac:dyDescent="0.25">
      <c r="B20" s="131" t="s">
        <v>37</v>
      </c>
      <c r="C20" s="132">
        <v>448.2</v>
      </c>
      <c r="D20" s="133">
        <f>((C20/C18)-1)*100</f>
        <v>4.6218487394958041</v>
      </c>
      <c r="E20" s="133">
        <v>1</v>
      </c>
      <c r="F20" s="133">
        <f>((E20/E18)-1)*100</f>
        <v>-44.444444444444443</v>
      </c>
      <c r="G20" s="133">
        <f t="shared" si="0"/>
        <v>-447.2</v>
      </c>
      <c r="J20" s="139"/>
      <c r="K20" s="140"/>
      <c r="L20" s="118"/>
      <c r="M20" s="118"/>
      <c r="N20" s="118"/>
      <c r="O20" s="118"/>
    </row>
    <row r="21" spans="2:15" x14ac:dyDescent="0.25">
      <c r="B21" s="134" t="s">
        <v>38</v>
      </c>
      <c r="C21" s="132">
        <v>471.7</v>
      </c>
      <c r="D21" s="136">
        <f>((C21/C20)-1)*100</f>
        <v>5.243195002231138</v>
      </c>
      <c r="E21" s="133">
        <v>1.2</v>
      </c>
      <c r="F21" s="136">
        <f>((E21/E20)-1)*100</f>
        <v>19.999999999999996</v>
      </c>
      <c r="G21" s="133">
        <f t="shared" si="0"/>
        <v>-470.5</v>
      </c>
      <c r="J21" s="137" t="s">
        <v>39</v>
      </c>
      <c r="K21" s="24">
        <v>574.9</v>
      </c>
      <c r="L21" s="138">
        <v>21.878312486750051</v>
      </c>
      <c r="M21" s="138">
        <v>3.2</v>
      </c>
      <c r="N21" s="138">
        <v>3.2</v>
      </c>
      <c r="O21" s="138">
        <v>-571.70000000000005</v>
      </c>
    </row>
    <row r="22" spans="2:15" x14ac:dyDescent="0.25">
      <c r="B22" s="131" t="s">
        <v>39</v>
      </c>
      <c r="C22" s="132">
        <v>574.9</v>
      </c>
      <c r="D22" s="133">
        <f>((C22/C21)-1)*100</f>
        <v>21.878312486750051</v>
      </c>
      <c r="E22" s="133">
        <v>3.2</v>
      </c>
      <c r="F22" s="133">
        <f>((E22/E21)-1)*100</f>
        <v>166.66666666666669</v>
      </c>
      <c r="G22" s="133">
        <f t="shared" si="0"/>
        <v>-571.69999999999993</v>
      </c>
      <c r="J22" s="137" t="s">
        <v>40</v>
      </c>
      <c r="K22" s="24">
        <v>514.5</v>
      </c>
      <c r="L22" s="138">
        <v>-10.506174986954253</v>
      </c>
      <c r="M22" s="24">
        <v>3.5</v>
      </c>
      <c r="N22" s="24">
        <v>3.5</v>
      </c>
      <c r="O22" s="138">
        <v>-511</v>
      </c>
    </row>
    <row r="23" spans="2:15" x14ac:dyDescent="0.25">
      <c r="B23" s="131" t="s">
        <v>40</v>
      </c>
      <c r="C23" s="132">
        <v>514.5</v>
      </c>
      <c r="D23" s="133">
        <f>((C23/C22)-1)*100</f>
        <v>-10.506174986954253</v>
      </c>
      <c r="E23" s="133">
        <v>3.5</v>
      </c>
      <c r="F23" s="133">
        <f>((E23/E22)-1)*100</f>
        <v>9.375</v>
      </c>
      <c r="G23" s="133">
        <f t="shared" si="0"/>
        <v>-511</v>
      </c>
      <c r="J23" s="139" t="s">
        <v>41</v>
      </c>
      <c r="K23" s="118">
        <v>496</v>
      </c>
      <c r="L23" s="118">
        <v>-3.5957240038872684</v>
      </c>
      <c r="M23" s="118">
        <v>2.2999999999999998</v>
      </c>
      <c r="N23" s="118">
        <v>2.2999999999999998</v>
      </c>
      <c r="O23" s="118">
        <v>-493.7</v>
      </c>
    </row>
    <row r="24" spans="2:15" x14ac:dyDescent="0.25">
      <c r="B24" s="134" t="s">
        <v>41</v>
      </c>
      <c r="C24" s="132">
        <v>496</v>
      </c>
      <c r="D24" s="136">
        <f>((C24/C23)-1)*100</f>
        <v>-3.5957240038872684</v>
      </c>
      <c r="E24" s="133">
        <v>2.2999999999999998</v>
      </c>
      <c r="F24" s="136">
        <f>((E24/E23)-1)*100</f>
        <v>-34.285714285714285</v>
      </c>
      <c r="G24" s="133">
        <f t="shared" si="0"/>
        <v>-493.7</v>
      </c>
      <c r="J24" s="139" t="s">
        <v>42</v>
      </c>
      <c r="K24" s="118">
        <v>546.18397163000009</v>
      </c>
      <c r="L24" s="118">
        <v>10.117736215725825</v>
      </c>
      <c r="M24" s="140">
        <v>19.7</v>
      </c>
      <c r="N24" s="140">
        <v>19.7</v>
      </c>
      <c r="O24" s="118">
        <v>-526.48397163000004</v>
      </c>
    </row>
    <row r="25" spans="2:15" x14ac:dyDescent="0.25">
      <c r="B25" s="134"/>
      <c r="C25" s="135"/>
      <c r="D25" s="136"/>
      <c r="E25" s="136"/>
      <c r="F25" s="136"/>
      <c r="G25" s="133"/>
      <c r="J25" s="139" t="s">
        <v>43</v>
      </c>
      <c r="K25" s="118">
        <v>718.88845900000001</v>
      </c>
      <c r="L25" s="118">
        <v>31.620204242645666</v>
      </c>
      <c r="M25" s="141">
        <v>11.895523427948717</v>
      </c>
      <c r="N25" s="141">
        <v>11.895523427948717</v>
      </c>
      <c r="O25" s="118">
        <v>-706.99293557205124</v>
      </c>
    </row>
    <row r="26" spans="2:15" x14ac:dyDescent="0.25">
      <c r="B26" s="131" t="s">
        <v>44</v>
      </c>
      <c r="C26" s="135">
        <v>546.18397163000009</v>
      </c>
      <c r="D26" s="136">
        <f>((C26/C24)-1)*100</f>
        <v>10.117736215725825</v>
      </c>
      <c r="E26" s="136">
        <v>19.7</v>
      </c>
      <c r="F26" s="136">
        <f>((E26/E24)-1)*100</f>
        <v>756.52173913043475</v>
      </c>
      <c r="G26" s="133">
        <f t="shared" si="0"/>
        <v>-526.48397163000004</v>
      </c>
      <c r="J26" s="137"/>
      <c r="L26" s="138"/>
      <c r="O26" s="138"/>
    </row>
    <row r="27" spans="2:15" x14ac:dyDescent="0.25">
      <c r="B27" s="131" t="s">
        <v>45</v>
      </c>
      <c r="C27" s="135">
        <v>718.88845900000001</v>
      </c>
      <c r="D27" s="136">
        <f>((C27/C26)-1)*100</f>
        <v>31.620204242645666</v>
      </c>
      <c r="E27" s="136">
        <v>11.895523427948717</v>
      </c>
      <c r="F27" s="136">
        <f>((E27/E26)-1)*100</f>
        <v>-39.616632345437985</v>
      </c>
      <c r="G27" s="133">
        <f t="shared" si="0"/>
        <v>-706.99293557205124</v>
      </c>
      <c r="J27" s="137" t="s">
        <v>46</v>
      </c>
      <c r="K27" s="138">
        <v>976.32050200000015</v>
      </c>
      <c r="L27" s="138">
        <v>35.809733732281288</v>
      </c>
      <c r="M27" s="142">
        <v>42.825062066666682</v>
      </c>
      <c r="N27" s="142">
        <v>42.825062066666682</v>
      </c>
      <c r="O27" s="138">
        <v>-933.4954399333335</v>
      </c>
    </row>
    <row r="28" spans="2:15" x14ac:dyDescent="0.25">
      <c r="B28" s="131" t="s">
        <v>46</v>
      </c>
      <c r="C28" s="132">
        <v>976.32050200000015</v>
      </c>
      <c r="D28" s="133">
        <f>((C28/C27)-1)*100</f>
        <v>35.809733732281288</v>
      </c>
      <c r="E28" s="133">
        <v>42.825062066666682</v>
      </c>
      <c r="F28" s="133">
        <f>((E28/E27)-1)*100</f>
        <v>260.00990058199989</v>
      </c>
      <c r="G28" s="133">
        <f t="shared" si="0"/>
        <v>-933.4954399333335</v>
      </c>
      <c r="J28" s="137" t="s">
        <v>47</v>
      </c>
      <c r="K28" s="118">
        <v>868.74865299999976</v>
      </c>
      <c r="L28" s="118">
        <v>-11.018087685308121</v>
      </c>
      <c r="M28" s="142">
        <v>13.88287043247059</v>
      </c>
      <c r="N28" s="142">
        <v>13.88287043247059</v>
      </c>
      <c r="O28" s="118">
        <v>-854.86578256752921</v>
      </c>
    </row>
    <row r="29" spans="2:15" x14ac:dyDescent="0.25">
      <c r="B29" s="131" t="s">
        <v>47</v>
      </c>
      <c r="C29" s="132">
        <v>873.47825779444304</v>
      </c>
      <c r="D29" s="136">
        <f>((C29/C28)-1)*100</f>
        <v>-10.533656109329259</v>
      </c>
      <c r="E29" s="133">
        <v>13.88287043247059</v>
      </c>
      <c r="F29" s="136">
        <f>((E29/E28)-1)*100</f>
        <v>-67.582369382538587</v>
      </c>
      <c r="G29" s="133">
        <f t="shared" si="0"/>
        <v>-859.59538736197248</v>
      </c>
      <c r="J29" s="137" t="s">
        <v>48</v>
      </c>
      <c r="K29" s="118">
        <v>860.03593866000006</v>
      </c>
      <c r="L29" s="118">
        <v>-1.0029039250780469</v>
      </c>
      <c r="M29" s="142">
        <v>17.891631452366667</v>
      </c>
      <c r="N29" s="142">
        <v>17.891631452366667</v>
      </c>
      <c r="O29" s="118">
        <v>-842.14430720763335</v>
      </c>
    </row>
    <row r="30" spans="2:15" x14ac:dyDescent="0.25">
      <c r="B30" s="131" t="s">
        <v>48</v>
      </c>
      <c r="C30" s="132">
        <v>857.6</v>
      </c>
      <c r="D30" s="136">
        <f>((C30/C29)-1)*100</f>
        <v>-1.81781946519608</v>
      </c>
      <c r="E30" s="133">
        <v>17.891631452366667</v>
      </c>
      <c r="F30" s="136">
        <f>((E30/E29)-1)*100</f>
        <v>28.875591970663383</v>
      </c>
      <c r="G30" s="133">
        <f t="shared" si="0"/>
        <v>-839.70836854763331</v>
      </c>
      <c r="J30" s="137" t="s">
        <v>49</v>
      </c>
      <c r="K30" s="118">
        <v>879.41644171999997</v>
      </c>
      <c r="L30" s="118">
        <v>2.2534526975926283</v>
      </c>
      <c r="M30" s="142">
        <v>12.438493889778037</v>
      </c>
      <c r="N30" s="142">
        <v>12.438493889778037</v>
      </c>
      <c r="O30" s="118">
        <v>-866.97794783022198</v>
      </c>
    </row>
    <row r="31" spans="2:15" ht="13.5" customHeight="1" x14ac:dyDescent="0.25">
      <c r="B31" s="128"/>
      <c r="C31" s="143"/>
      <c r="D31" s="2"/>
      <c r="E31" s="2"/>
      <c r="F31" s="2"/>
      <c r="G31" s="133"/>
      <c r="J31" s="137" t="s">
        <v>50</v>
      </c>
      <c r="K31" s="118">
        <v>735.86524037968877</v>
      </c>
      <c r="L31" s="118">
        <v>-16.323461164718232</v>
      </c>
      <c r="M31" s="142">
        <v>15.975178766412412</v>
      </c>
      <c r="N31" s="142">
        <v>15.975178766412412</v>
      </c>
      <c r="O31" s="118">
        <v>-719.89006161327632</v>
      </c>
    </row>
    <row r="32" spans="2:15" x14ac:dyDescent="0.25">
      <c r="B32" s="2">
        <v>2008</v>
      </c>
      <c r="C32" s="132">
        <v>898.69358644029558</v>
      </c>
      <c r="D32" s="136">
        <f>((C32/C30)-1)*100</f>
        <v>4.7916961800717806</v>
      </c>
      <c r="E32" s="136">
        <v>12.438493889778037</v>
      </c>
      <c r="F32" s="144">
        <f>((E32/E30)-1)*100</f>
        <v>-30.478704958274228</v>
      </c>
      <c r="G32" s="133">
        <f t="shared" si="0"/>
        <v>-886.25509255051759</v>
      </c>
    </row>
    <row r="33" spans="1:11" x14ac:dyDescent="0.25">
      <c r="B33" s="2">
        <v>2009</v>
      </c>
      <c r="C33" s="132">
        <v>744.53810482459994</v>
      </c>
      <c r="D33" s="136">
        <f>((C33/C32)-1)*100</f>
        <v>-17.153286052290852</v>
      </c>
      <c r="E33" s="136">
        <v>15.975178766412412</v>
      </c>
      <c r="F33" s="144">
        <f>((E33/E32)-1)*100</f>
        <v>28.433385166839422</v>
      </c>
      <c r="G33" s="133">
        <f t="shared" si="0"/>
        <v>-728.56292605818749</v>
      </c>
    </row>
    <row r="34" spans="1:11" x14ac:dyDescent="0.25">
      <c r="B34" s="2">
        <v>2010</v>
      </c>
      <c r="C34" s="132">
        <v>690.38790996000807</v>
      </c>
      <c r="D34" s="136">
        <f>((C34/C33)-1)*100</f>
        <v>-7.2729917399390498</v>
      </c>
      <c r="E34" s="133">
        <v>11.1</v>
      </c>
      <c r="F34" s="144">
        <f t="shared" ref="F34:F36" si="3">((E34/E33)-1)*100</f>
        <v>-30.517209464111961</v>
      </c>
      <c r="G34" s="133">
        <f t="shared" si="0"/>
        <v>-679.28790996000805</v>
      </c>
      <c r="H34" s="2"/>
    </row>
    <row r="35" spans="1:11" ht="18" x14ac:dyDescent="0.25">
      <c r="B35" s="143" t="s">
        <v>99</v>
      </c>
      <c r="C35" s="145">
        <v>759.5</v>
      </c>
      <c r="D35" s="136">
        <f>((C35/C34)-1)*100</f>
        <v>10.01061708105453</v>
      </c>
      <c r="E35" s="136">
        <v>18.07863515069571</v>
      </c>
      <c r="F35" s="144">
        <f t="shared" si="3"/>
        <v>62.8705869432046</v>
      </c>
      <c r="G35" s="133">
        <f t="shared" si="0"/>
        <v>-741.42136484930427</v>
      </c>
    </row>
    <row r="36" spans="1:11" ht="18" x14ac:dyDescent="0.25">
      <c r="B36" s="143" t="s">
        <v>115</v>
      </c>
      <c r="C36" s="145">
        <v>758.5</v>
      </c>
      <c r="D36" s="136">
        <f>((C36/C35)-1)*100</f>
        <v>-0.13166556945358732</v>
      </c>
      <c r="E36" s="136">
        <v>17</v>
      </c>
      <c r="F36" s="144">
        <f t="shared" si="3"/>
        <v>-5.9663527788722526</v>
      </c>
      <c r="G36" s="136">
        <f t="shared" si="0"/>
        <v>-741.5</v>
      </c>
    </row>
    <row r="37" spans="1:11" x14ac:dyDescent="0.25">
      <c r="B37" s="146">
        <v>2013</v>
      </c>
      <c r="C37" s="147">
        <v>774.5</v>
      </c>
      <c r="D37" s="148">
        <v>2.1</v>
      </c>
      <c r="E37" s="149">
        <v>25.3</v>
      </c>
      <c r="F37" s="150">
        <v>49.2</v>
      </c>
      <c r="G37" s="148">
        <f t="shared" si="0"/>
        <v>-749.2</v>
      </c>
    </row>
    <row r="38" spans="1:11" x14ac:dyDescent="0.25">
      <c r="B38" s="143"/>
      <c r="C38" s="145"/>
      <c r="D38" s="136"/>
      <c r="E38" s="4"/>
      <c r="F38" s="4"/>
      <c r="G38" s="136"/>
    </row>
    <row r="39" spans="1:11" x14ac:dyDescent="0.25">
      <c r="B39" s="151" t="s">
        <v>51</v>
      </c>
      <c r="D39" s="2"/>
      <c r="E39" s="2"/>
      <c r="F39" s="2"/>
    </row>
    <row r="40" spans="1:11" ht="39.75" customHeight="1" x14ac:dyDescent="0.25">
      <c r="A40" s="152"/>
      <c r="B40" s="153" t="s">
        <v>158</v>
      </c>
      <c r="C40" s="154"/>
      <c r="D40" s="154"/>
      <c r="E40" s="154"/>
      <c r="F40" s="154"/>
      <c r="G40" s="154"/>
    </row>
    <row r="45" spans="1:11" ht="24.75" customHeight="1" x14ac:dyDescent="0.25"/>
    <row r="46" spans="1:11" x14ac:dyDescent="0.25">
      <c r="J46" s="155">
        <v>1993</v>
      </c>
      <c r="K46" s="138">
        <f>+C14</f>
        <v>261.10000000000002</v>
      </c>
    </row>
    <row r="47" spans="1:11" x14ac:dyDescent="0.25">
      <c r="J47" s="156">
        <v>1994</v>
      </c>
      <c r="K47" s="138">
        <f>+C15</f>
        <v>272.89999999999998</v>
      </c>
    </row>
    <row r="48" spans="1:11" x14ac:dyDescent="0.25">
      <c r="J48" s="155">
        <v>1995</v>
      </c>
      <c r="K48" s="138">
        <f>+C16</f>
        <v>332.5</v>
      </c>
    </row>
    <row r="49" spans="2:11" x14ac:dyDescent="0.25">
      <c r="J49" s="155" t="s">
        <v>35</v>
      </c>
      <c r="K49" s="138">
        <f>+C17</f>
        <v>314.89999999999998</v>
      </c>
    </row>
    <row r="50" spans="2:11" x14ac:dyDescent="0.25">
      <c r="J50" s="155" t="s">
        <v>36</v>
      </c>
      <c r="K50" s="138">
        <f>+C18</f>
        <v>428.4</v>
      </c>
    </row>
    <row r="51" spans="2:11" x14ac:dyDescent="0.25">
      <c r="J51" s="155" t="s">
        <v>37</v>
      </c>
      <c r="K51" s="138">
        <f>+C20</f>
        <v>448.2</v>
      </c>
    </row>
    <row r="52" spans="2:11" x14ac:dyDescent="0.25">
      <c r="J52" s="156" t="s">
        <v>38</v>
      </c>
      <c r="K52" s="138">
        <f>+C21</f>
        <v>471.7</v>
      </c>
    </row>
    <row r="53" spans="2:11" x14ac:dyDescent="0.25">
      <c r="J53" s="155" t="s">
        <v>39</v>
      </c>
      <c r="K53" s="138">
        <f>+C22</f>
        <v>574.9</v>
      </c>
    </row>
    <row r="54" spans="2:11" x14ac:dyDescent="0.25">
      <c r="J54" s="155" t="s">
        <v>40</v>
      </c>
      <c r="K54" s="138">
        <f>+C23</f>
        <v>514.5</v>
      </c>
    </row>
    <row r="55" spans="2:11" x14ac:dyDescent="0.25">
      <c r="J55" s="156" t="s">
        <v>41</v>
      </c>
      <c r="K55" s="138">
        <f>+C24</f>
        <v>496</v>
      </c>
    </row>
    <row r="56" spans="2:11" x14ac:dyDescent="0.25">
      <c r="J56" s="156" t="s">
        <v>42</v>
      </c>
      <c r="K56" s="118">
        <f>+C26</f>
        <v>546.18397163000009</v>
      </c>
    </row>
    <row r="57" spans="2:11" x14ac:dyDescent="0.25">
      <c r="J57" s="156" t="s">
        <v>43</v>
      </c>
      <c r="K57" s="118">
        <f>+C27</f>
        <v>718.88845900000001</v>
      </c>
    </row>
    <row r="58" spans="2:11" x14ac:dyDescent="0.25">
      <c r="J58" s="155" t="s">
        <v>46</v>
      </c>
      <c r="K58" s="118">
        <f>+C28</f>
        <v>976.32050200000015</v>
      </c>
    </row>
    <row r="59" spans="2:11" x14ac:dyDescent="0.25">
      <c r="J59" s="155" t="s">
        <v>47</v>
      </c>
      <c r="K59" s="118">
        <f>+C29</f>
        <v>873.47825779444304</v>
      </c>
    </row>
    <row r="60" spans="2:11" x14ac:dyDescent="0.25">
      <c r="J60" s="157" t="s">
        <v>48</v>
      </c>
      <c r="K60" s="118">
        <f>+C30</f>
        <v>857.6</v>
      </c>
    </row>
    <row r="61" spans="2:11" x14ac:dyDescent="0.25">
      <c r="J61" s="158" t="s">
        <v>49</v>
      </c>
      <c r="K61" s="118">
        <f>+C32</f>
        <v>898.69358644029558</v>
      </c>
    </row>
    <row r="62" spans="2:11" x14ac:dyDescent="0.25">
      <c r="B62" s="36" t="s">
        <v>52</v>
      </c>
      <c r="J62" s="158" t="s">
        <v>50</v>
      </c>
      <c r="K62" s="118">
        <f>C33</f>
        <v>744.53810482459994</v>
      </c>
    </row>
    <row r="63" spans="2:11" x14ac:dyDescent="0.25">
      <c r="J63" s="158" t="s">
        <v>116</v>
      </c>
      <c r="K63" s="118">
        <f>C34</f>
        <v>690.38790996000807</v>
      </c>
    </row>
    <row r="64" spans="2:11" x14ac:dyDescent="0.25">
      <c r="J64" s="158" t="s">
        <v>117</v>
      </c>
      <c r="K64" s="159">
        <f>$C$35</f>
        <v>759.5</v>
      </c>
    </row>
    <row r="65" spans="1:11" x14ac:dyDescent="0.25">
      <c r="A65" s="161"/>
      <c r="B65" s="161"/>
      <c r="C65" s="161"/>
      <c r="D65" s="161"/>
      <c r="E65" s="161"/>
      <c r="F65" s="161"/>
      <c r="G65" s="161"/>
      <c r="H65" s="161"/>
      <c r="J65" s="158" t="s">
        <v>118</v>
      </c>
      <c r="K65" s="160">
        <f>+C36</f>
        <v>758.5</v>
      </c>
    </row>
    <row r="66" spans="1:11" x14ac:dyDescent="0.25">
      <c r="J66" s="24">
        <v>2013</v>
      </c>
      <c r="K66" s="24">
        <v>774.5</v>
      </c>
    </row>
    <row r="72" spans="1:11" ht="9" customHeight="1" x14ac:dyDescent="0.25"/>
  </sheetData>
  <mergeCells count="3">
    <mergeCell ref="D3:H3"/>
    <mergeCell ref="B7:G7"/>
    <mergeCell ref="B40:G40"/>
  </mergeCells>
  <pageMargins left="0.7" right="0.7" top="0.75" bottom="0.75" header="0.3" footer="0.3"/>
  <pageSetup scale="67" orientation="portrait" r:id="rId1"/>
  <colBreaks count="1" manualBreakCount="1">
    <brk id="8" max="1048575" man="1"/>
  </colBreaks>
  <ignoredErrors>
    <ignoredError sqref="B17:B18 B20:B24 B26:B30 J16:J31 J49:J65" numberStoredAsText="1"/>
    <ignoredError sqref="D13 F1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3"/>
  <sheetViews>
    <sheetView zoomScaleNormal="100" zoomScaleSheetLayoutView="100" workbookViewId="0">
      <selection activeCell="G5" sqref="G5"/>
    </sheetView>
  </sheetViews>
  <sheetFormatPr defaultRowHeight="15" x14ac:dyDescent="0.25"/>
  <cols>
    <col min="1" max="1" width="9" style="1" customWidth="1"/>
    <col min="2" max="2" width="44.28515625" style="1" customWidth="1"/>
    <col min="3" max="5" width="13.28515625" style="1" customWidth="1"/>
    <col min="6" max="6" width="15.85546875" style="1" customWidth="1"/>
    <col min="7" max="7" width="13.42578125" style="1" customWidth="1"/>
    <col min="8" max="12" width="11.28515625" style="1" bestFit="1" customWidth="1"/>
    <col min="13" max="224" width="9.140625" style="1"/>
    <col min="225" max="225" width="9" style="1" customWidth="1"/>
    <col min="226" max="226" width="32.85546875" style="1" customWidth="1"/>
    <col min="227" max="257" width="0" style="1" hidden="1" customWidth="1"/>
    <col min="258" max="262" width="13.28515625" style="1" customWidth="1"/>
    <col min="263" max="263" width="9.140625" style="1"/>
    <col min="264" max="268" width="11.28515625" style="1" bestFit="1" customWidth="1"/>
    <col min="269" max="480" width="9.140625" style="1"/>
    <col min="481" max="481" width="9" style="1" customWidth="1"/>
    <col min="482" max="482" width="32.85546875" style="1" customWidth="1"/>
    <col min="483" max="513" width="0" style="1" hidden="1" customWidth="1"/>
    <col min="514" max="518" width="13.28515625" style="1" customWidth="1"/>
    <col min="519" max="519" width="9.140625" style="1"/>
    <col min="520" max="524" width="11.28515625" style="1" bestFit="1" customWidth="1"/>
    <col min="525" max="736" width="9.140625" style="1"/>
    <col min="737" max="737" width="9" style="1" customWidth="1"/>
    <col min="738" max="738" width="32.85546875" style="1" customWidth="1"/>
    <col min="739" max="769" width="0" style="1" hidden="1" customWidth="1"/>
    <col min="770" max="774" width="13.28515625" style="1" customWidth="1"/>
    <col min="775" max="775" width="9.140625" style="1"/>
    <col min="776" max="780" width="11.28515625" style="1" bestFit="1" customWidth="1"/>
    <col min="781" max="992" width="9.140625" style="1"/>
    <col min="993" max="993" width="9" style="1" customWidth="1"/>
    <col min="994" max="994" width="32.85546875" style="1" customWidth="1"/>
    <col min="995" max="1025" width="0" style="1" hidden="1" customWidth="1"/>
    <col min="1026" max="1030" width="13.28515625" style="1" customWidth="1"/>
    <col min="1031" max="1031" width="9.140625" style="1"/>
    <col min="1032" max="1036" width="11.28515625" style="1" bestFit="1" customWidth="1"/>
    <col min="1037" max="1248" width="9.140625" style="1"/>
    <col min="1249" max="1249" width="9" style="1" customWidth="1"/>
    <col min="1250" max="1250" width="32.85546875" style="1" customWidth="1"/>
    <col min="1251" max="1281" width="0" style="1" hidden="1" customWidth="1"/>
    <col min="1282" max="1286" width="13.28515625" style="1" customWidth="1"/>
    <col min="1287" max="1287" width="9.140625" style="1"/>
    <col min="1288" max="1292" width="11.28515625" style="1" bestFit="1" customWidth="1"/>
    <col min="1293" max="1504" width="9.140625" style="1"/>
    <col min="1505" max="1505" width="9" style="1" customWidth="1"/>
    <col min="1506" max="1506" width="32.85546875" style="1" customWidth="1"/>
    <col min="1507" max="1537" width="0" style="1" hidden="1" customWidth="1"/>
    <col min="1538" max="1542" width="13.28515625" style="1" customWidth="1"/>
    <col min="1543" max="1543" width="9.140625" style="1"/>
    <col min="1544" max="1548" width="11.28515625" style="1" bestFit="1" customWidth="1"/>
    <col min="1549" max="1760" width="9.140625" style="1"/>
    <col min="1761" max="1761" width="9" style="1" customWidth="1"/>
    <col min="1762" max="1762" width="32.85546875" style="1" customWidth="1"/>
    <col min="1763" max="1793" width="0" style="1" hidden="1" customWidth="1"/>
    <col min="1794" max="1798" width="13.28515625" style="1" customWidth="1"/>
    <col min="1799" max="1799" width="9.140625" style="1"/>
    <col min="1800" max="1804" width="11.28515625" style="1" bestFit="1" customWidth="1"/>
    <col min="1805" max="2016" width="9.140625" style="1"/>
    <col min="2017" max="2017" width="9" style="1" customWidth="1"/>
    <col min="2018" max="2018" width="32.85546875" style="1" customWidth="1"/>
    <col min="2019" max="2049" width="0" style="1" hidden="1" customWidth="1"/>
    <col min="2050" max="2054" width="13.28515625" style="1" customWidth="1"/>
    <col min="2055" max="2055" width="9.140625" style="1"/>
    <col min="2056" max="2060" width="11.28515625" style="1" bestFit="1" customWidth="1"/>
    <col min="2061" max="2272" width="9.140625" style="1"/>
    <col min="2273" max="2273" width="9" style="1" customWidth="1"/>
    <col min="2274" max="2274" width="32.85546875" style="1" customWidth="1"/>
    <col min="2275" max="2305" width="0" style="1" hidden="1" customWidth="1"/>
    <col min="2306" max="2310" width="13.28515625" style="1" customWidth="1"/>
    <col min="2311" max="2311" width="9.140625" style="1"/>
    <col min="2312" max="2316" width="11.28515625" style="1" bestFit="1" customWidth="1"/>
    <col min="2317" max="2528" width="9.140625" style="1"/>
    <col min="2529" max="2529" width="9" style="1" customWidth="1"/>
    <col min="2530" max="2530" width="32.85546875" style="1" customWidth="1"/>
    <col min="2531" max="2561" width="0" style="1" hidden="1" customWidth="1"/>
    <col min="2562" max="2566" width="13.28515625" style="1" customWidth="1"/>
    <col min="2567" max="2567" width="9.140625" style="1"/>
    <col min="2568" max="2572" width="11.28515625" style="1" bestFit="1" customWidth="1"/>
    <col min="2573" max="2784" width="9.140625" style="1"/>
    <col min="2785" max="2785" width="9" style="1" customWidth="1"/>
    <col min="2786" max="2786" width="32.85546875" style="1" customWidth="1"/>
    <col min="2787" max="2817" width="0" style="1" hidden="1" customWidth="1"/>
    <col min="2818" max="2822" width="13.28515625" style="1" customWidth="1"/>
    <col min="2823" max="2823" width="9.140625" style="1"/>
    <col min="2824" max="2828" width="11.28515625" style="1" bestFit="1" customWidth="1"/>
    <col min="2829" max="3040" width="9.140625" style="1"/>
    <col min="3041" max="3041" width="9" style="1" customWidth="1"/>
    <col min="3042" max="3042" width="32.85546875" style="1" customWidth="1"/>
    <col min="3043" max="3073" width="0" style="1" hidden="1" customWidth="1"/>
    <col min="3074" max="3078" width="13.28515625" style="1" customWidth="1"/>
    <col min="3079" max="3079" width="9.140625" style="1"/>
    <col min="3080" max="3084" width="11.28515625" style="1" bestFit="1" customWidth="1"/>
    <col min="3085" max="3296" width="9.140625" style="1"/>
    <col min="3297" max="3297" width="9" style="1" customWidth="1"/>
    <col min="3298" max="3298" width="32.85546875" style="1" customWidth="1"/>
    <col min="3299" max="3329" width="0" style="1" hidden="1" customWidth="1"/>
    <col min="3330" max="3334" width="13.28515625" style="1" customWidth="1"/>
    <col min="3335" max="3335" width="9.140625" style="1"/>
    <col min="3336" max="3340" width="11.28515625" style="1" bestFit="1" customWidth="1"/>
    <col min="3341" max="3552" width="9.140625" style="1"/>
    <col min="3553" max="3553" width="9" style="1" customWidth="1"/>
    <col min="3554" max="3554" width="32.85546875" style="1" customWidth="1"/>
    <col min="3555" max="3585" width="0" style="1" hidden="1" customWidth="1"/>
    <col min="3586" max="3590" width="13.28515625" style="1" customWidth="1"/>
    <col min="3591" max="3591" width="9.140625" style="1"/>
    <col min="3592" max="3596" width="11.28515625" style="1" bestFit="1" customWidth="1"/>
    <col min="3597" max="3808" width="9.140625" style="1"/>
    <col min="3809" max="3809" width="9" style="1" customWidth="1"/>
    <col min="3810" max="3810" width="32.85546875" style="1" customWidth="1"/>
    <col min="3811" max="3841" width="0" style="1" hidden="1" customWidth="1"/>
    <col min="3842" max="3846" width="13.28515625" style="1" customWidth="1"/>
    <col min="3847" max="3847" width="9.140625" style="1"/>
    <col min="3848" max="3852" width="11.28515625" style="1" bestFit="1" customWidth="1"/>
    <col min="3853" max="4064" width="9.140625" style="1"/>
    <col min="4065" max="4065" width="9" style="1" customWidth="1"/>
    <col min="4066" max="4066" width="32.85546875" style="1" customWidth="1"/>
    <col min="4067" max="4097" width="0" style="1" hidden="1" customWidth="1"/>
    <col min="4098" max="4102" width="13.28515625" style="1" customWidth="1"/>
    <col min="4103" max="4103" width="9.140625" style="1"/>
    <col min="4104" max="4108" width="11.28515625" style="1" bestFit="1" customWidth="1"/>
    <col min="4109" max="4320" width="9.140625" style="1"/>
    <col min="4321" max="4321" width="9" style="1" customWidth="1"/>
    <col min="4322" max="4322" width="32.85546875" style="1" customWidth="1"/>
    <col min="4323" max="4353" width="0" style="1" hidden="1" customWidth="1"/>
    <col min="4354" max="4358" width="13.28515625" style="1" customWidth="1"/>
    <col min="4359" max="4359" width="9.140625" style="1"/>
    <col min="4360" max="4364" width="11.28515625" style="1" bestFit="1" customWidth="1"/>
    <col min="4365" max="4576" width="9.140625" style="1"/>
    <col min="4577" max="4577" width="9" style="1" customWidth="1"/>
    <col min="4578" max="4578" width="32.85546875" style="1" customWidth="1"/>
    <col min="4579" max="4609" width="0" style="1" hidden="1" customWidth="1"/>
    <col min="4610" max="4614" width="13.28515625" style="1" customWidth="1"/>
    <col min="4615" max="4615" width="9.140625" style="1"/>
    <col min="4616" max="4620" width="11.28515625" style="1" bestFit="1" customWidth="1"/>
    <col min="4621" max="4832" width="9.140625" style="1"/>
    <col min="4833" max="4833" width="9" style="1" customWidth="1"/>
    <col min="4834" max="4834" width="32.85546875" style="1" customWidth="1"/>
    <col min="4835" max="4865" width="0" style="1" hidden="1" customWidth="1"/>
    <col min="4866" max="4870" width="13.28515625" style="1" customWidth="1"/>
    <col min="4871" max="4871" width="9.140625" style="1"/>
    <col min="4872" max="4876" width="11.28515625" style="1" bestFit="1" customWidth="1"/>
    <col min="4877" max="5088" width="9.140625" style="1"/>
    <col min="5089" max="5089" width="9" style="1" customWidth="1"/>
    <col min="5090" max="5090" width="32.85546875" style="1" customWidth="1"/>
    <col min="5091" max="5121" width="0" style="1" hidden="1" customWidth="1"/>
    <col min="5122" max="5126" width="13.28515625" style="1" customWidth="1"/>
    <col min="5127" max="5127" width="9.140625" style="1"/>
    <col min="5128" max="5132" width="11.28515625" style="1" bestFit="1" customWidth="1"/>
    <col min="5133" max="5344" width="9.140625" style="1"/>
    <col min="5345" max="5345" width="9" style="1" customWidth="1"/>
    <col min="5346" max="5346" width="32.85546875" style="1" customWidth="1"/>
    <col min="5347" max="5377" width="0" style="1" hidden="1" customWidth="1"/>
    <col min="5378" max="5382" width="13.28515625" style="1" customWidth="1"/>
    <col min="5383" max="5383" width="9.140625" style="1"/>
    <col min="5384" max="5388" width="11.28515625" style="1" bestFit="1" customWidth="1"/>
    <col min="5389" max="5600" width="9.140625" style="1"/>
    <col min="5601" max="5601" width="9" style="1" customWidth="1"/>
    <col min="5602" max="5602" width="32.85546875" style="1" customWidth="1"/>
    <col min="5603" max="5633" width="0" style="1" hidden="1" customWidth="1"/>
    <col min="5634" max="5638" width="13.28515625" style="1" customWidth="1"/>
    <col min="5639" max="5639" width="9.140625" style="1"/>
    <col min="5640" max="5644" width="11.28515625" style="1" bestFit="1" customWidth="1"/>
    <col min="5645" max="5856" width="9.140625" style="1"/>
    <col min="5857" max="5857" width="9" style="1" customWidth="1"/>
    <col min="5858" max="5858" width="32.85546875" style="1" customWidth="1"/>
    <col min="5859" max="5889" width="0" style="1" hidden="1" customWidth="1"/>
    <col min="5890" max="5894" width="13.28515625" style="1" customWidth="1"/>
    <col min="5895" max="5895" width="9.140625" style="1"/>
    <col min="5896" max="5900" width="11.28515625" style="1" bestFit="1" customWidth="1"/>
    <col min="5901" max="6112" width="9.140625" style="1"/>
    <col min="6113" max="6113" width="9" style="1" customWidth="1"/>
    <col min="6114" max="6114" width="32.85546875" style="1" customWidth="1"/>
    <col min="6115" max="6145" width="0" style="1" hidden="1" customWidth="1"/>
    <col min="6146" max="6150" width="13.28515625" style="1" customWidth="1"/>
    <col min="6151" max="6151" width="9.140625" style="1"/>
    <col min="6152" max="6156" width="11.28515625" style="1" bestFit="1" customWidth="1"/>
    <col min="6157" max="6368" width="9.140625" style="1"/>
    <col min="6369" max="6369" width="9" style="1" customWidth="1"/>
    <col min="6370" max="6370" width="32.85546875" style="1" customWidth="1"/>
    <col min="6371" max="6401" width="0" style="1" hidden="1" customWidth="1"/>
    <col min="6402" max="6406" width="13.28515625" style="1" customWidth="1"/>
    <col min="6407" max="6407" width="9.140625" style="1"/>
    <col min="6408" max="6412" width="11.28515625" style="1" bestFit="1" customWidth="1"/>
    <col min="6413" max="6624" width="9.140625" style="1"/>
    <col min="6625" max="6625" width="9" style="1" customWidth="1"/>
    <col min="6626" max="6626" width="32.85546875" style="1" customWidth="1"/>
    <col min="6627" max="6657" width="0" style="1" hidden="1" customWidth="1"/>
    <col min="6658" max="6662" width="13.28515625" style="1" customWidth="1"/>
    <col min="6663" max="6663" width="9.140625" style="1"/>
    <col min="6664" max="6668" width="11.28515625" style="1" bestFit="1" customWidth="1"/>
    <col min="6669" max="6880" width="9.140625" style="1"/>
    <col min="6881" max="6881" width="9" style="1" customWidth="1"/>
    <col min="6882" max="6882" width="32.85546875" style="1" customWidth="1"/>
    <col min="6883" max="6913" width="0" style="1" hidden="1" customWidth="1"/>
    <col min="6914" max="6918" width="13.28515625" style="1" customWidth="1"/>
    <col min="6919" max="6919" width="9.140625" style="1"/>
    <col min="6920" max="6924" width="11.28515625" style="1" bestFit="1" customWidth="1"/>
    <col min="6925" max="7136" width="9.140625" style="1"/>
    <col min="7137" max="7137" width="9" style="1" customWidth="1"/>
    <col min="7138" max="7138" width="32.85546875" style="1" customWidth="1"/>
    <col min="7139" max="7169" width="0" style="1" hidden="1" customWidth="1"/>
    <col min="7170" max="7174" width="13.28515625" style="1" customWidth="1"/>
    <col min="7175" max="7175" width="9.140625" style="1"/>
    <col min="7176" max="7180" width="11.28515625" style="1" bestFit="1" customWidth="1"/>
    <col min="7181" max="7392" width="9.140625" style="1"/>
    <col min="7393" max="7393" width="9" style="1" customWidth="1"/>
    <col min="7394" max="7394" width="32.85546875" style="1" customWidth="1"/>
    <col min="7395" max="7425" width="0" style="1" hidden="1" customWidth="1"/>
    <col min="7426" max="7430" width="13.28515625" style="1" customWidth="1"/>
    <col min="7431" max="7431" width="9.140625" style="1"/>
    <col min="7432" max="7436" width="11.28515625" style="1" bestFit="1" customWidth="1"/>
    <col min="7437" max="7648" width="9.140625" style="1"/>
    <col min="7649" max="7649" width="9" style="1" customWidth="1"/>
    <col min="7650" max="7650" width="32.85546875" style="1" customWidth="1"/>
    <col min="7651" max="7681" width="0" style="1" hidden="1" customWidth="1"/>
    <col min="7682" max="7686" width="13.28515625" style="1" customWidth="1"/>
    <col min="7687" max="7687" width="9.140625" style="1"/>
    <col min="7688" max="7692" width="11.28515625" style="1" bestFit="1" customWidth="1"/>
    <col min="7693" max="7904" width="9.140625" style="1"/>
    <col min="7905" max="7905" width="9" style="1" customWidth="1"/>
    <col min="7906" max="7906" width="32.85546875" style="1" customWidth="1"/>
    <col min="7907" max="7937" width="0" style="1" hidden="1" customWidth="1"/>
    <col min="7938" max="7942" width="13.28515625" style="1" customWidth="1"/>
    <col min="7943" max="7943" width="9.140625" style="1"/>
    <col min="7944" max="7948" width="11.28515625" style="1" bestFit="1" customWidth="1"/>
    <col min="7949" max="8160" width="9.140625" style="1"/>
    <col min="8161" max="8161" width="9" style="1" customWidth="1"/>
    <col min="8162" max="8162" width="32.85546875" style="1" customWidth="1"/>
    <col min="8163" max="8193" width="0" style="1" hidden="1" customWidth="1"/>
    <col min="8194" max="8198" width="13.28515625" style="1" customWidth="1"/>
    <col min="8199" max="8199" width="9.140625" style="1"/>
    <col min="8200" max="8204" width="11.28515625" style="1" bestFit="1" customWidth="1"/>
    <col min="8205" max="8416" width="9.140625" style="1"/>
    <col min="8417" max="8417" width="9" style="1" customWidth="1"/>
    <col min="8418" max="8418" width="32.85546875" style="1" customWidth="1"/>
    <col min="8419" max="8449" width="0" style="1" hidden="1" customWidth="1"/>
    <col min="8450" max="8454" width="13.28515625" style="1" customWidth="1"/>
    <col min="8455" max="8455" width="9.140625" style="1"/>
    <col min="8456" max="8460" width="11.28515625" style="1" bestFit="1" customWidth="1"/>
    <col min="8461" max="8672" width="9.140625" style="1"/>
    <col min="8673" max="8673" width="9" style="1" customWidth="1"/>
    <col min="8674" max="8674" width="32.85546875" style="1" customWidth="1"/>
    <col min="8675" max="8705" width="0" style="1" hidden="1" customWidth="1"/>
    <col min="8706" max="8710" width="13.28515625" style="1" customWidth="1"/>
    <col min="8711" max="8711" width="9.140625" style="1"/>
    <col min="8712" max="8716" width="11.28515625" style="1" bestFit="1" customWidth="1"/>
    <col min="8717" max="8928" width="9.140625" style="1"/>
    <col min="8929" max="8929" width="9" style="1" customWidth="1"/>
    <col min="8930" max="8930" width="32.85546875" style="1" customWidth="1"/>
    <col min="8931" max="8961" width="0" style="1" hidden="1" customWidth="1"/>
    <col min="8962" max="8966" width="13.28515625" style="1" customWidth="1"/>
    <col min="8967" max="8967" width="9.140625" style="1"/>
    <col min="8968" max="8972" width="11.28515625" style="1" bestFit="1" customWidth="1"/>
    <col min="8973" max="9184" width="9.140625" style="1"/>
    <col min="9185" max="9185" width="9" style="1" customWidth="1"/>
    <col min="9186" max="9186" width="32.85546875" style="1" customWidth="1"/>
    <col min="9187" max="9217" width="0" style="1" hidden="1" customWidth="1"/>
    <col min="9218" max="9222" width="13.28515625" style="1" customWidth="1"/>
    <col min="9223" max="9223" width="9.140625" style="1"/>
    <col min="9224" max="9228" width="11.28515625" style="1" bestFit="1" customWidth="1"/>
    <col min="9229" max="9440" width="9.140625" style="1"/>
    <col min="9441" max="9441" width="9" style="1" customWidth="1"/>
    <col min="9442" max="9442" width="32.85546875" style="1" customWidth="1"/>
    <col min="9443" max="9473" width="0" style="1" hidden="1" customWidth="1"/>
    <col min="9474" max="9478" width="13.28515625" style="1" customWidth="1"/>
    <col min="9479" max="9479" width="9.140625" style="1"/>
    <col min="9480" max="9484" width="11.28515625" style="1" bestFit="1" customWidth="1"/>
    <col min="9485" max="9696" width="9.140625" style="1"/>
    <col min="9697" max="9697" width="9" style="1" customWidth="1"/>
    <col min="9698" max="9698" width="32.85546875" style="1" customWidth="1"/>
    <col min="9699" max="9729" width="0" style="1" hidden="1" customWidth="1"/>
    <col min="9730" max="9734" width="13.28515625" style="1" customWidth="1"/>
    <col min="9735" max="9735" width="9.140625" style="1"/>
    <col min="9736" max="9740" width="11.28515625" style="1" bestFit="1" customWidth="1"/>
    <col min="9741" max="9952" width="9.140625" style="1"/>
    <col min="9953" max="9953" width="9" style="1" customWidth="1"/>
    <col min="9954" max="9954" width="32.85546875" style="1" customWidth="1"/>
    <col min="9955" max="9985" width="0" style="1" hidden="1" customWidth="1"/>
    <col min="9986" max="9990" width="13.28515625" style="1" customWidth="1"/>
    <col min="9991" max="9991" width="9.140625" style="1"/>
    <col min="9992" max="9996" width="11.28515625" style="1" bestFit="1" customWidth="1"/>
    <col min="9997" max="10208" width="9.140625" style="1"/>
    <col min="10209" max="10209" width="9" style="1" customWidth="1"/>
    <col min="10210" max="10210" width="32.85546875" style="1" customWidth="1"/>
    <col min="10211" max="10241" width="0" style="1" hidden="1" customWidth="1"/>
    <col min="10242" max="10246" width="13.28515625" style="1" customWidth="1"/>
    <col min="10247" max="10247" width="9.140625" style="1"/>
    <col min="10248" max="10252" width="11.28515625" style="1" bestFit="1" customWidth="1"/>
    <col min="10253" max="10464" width="9.140625" style="1"/>
    <col min="10465" max="10465" width="9" style="1" customWidth="1"/>
    <col min="10466" max="10466" width="32.85546875" style="1" customWidth="1"/>
    <col min="10467" max="10497" width="0" style="1" hidden="1" customWidth="1"/>
    <col min="10498" max="10502" width="13.28515625" style="1" customWidth="1"/>
    <col min="10503" max="10503" width="9.140625" style="1"/>
    <col min="10504" max="10508" width="11.28515625" style="1" bestFit="1" customWidth="1"/>
    <col min="10509" max="10720" width="9.140625" style="1"/>
    <col min="10721" max="10721" width="9" style="1" customWidth="1"/>
    <col min="10722" max="10722" width="32.85546875" style="1" customWidth="1"/>
    <col min="10723" max="10753" width="0" style="1" hidden="1" customWidth="1"/>
    <col min="10754" max="10758" width="13.28515625" style="1" customWidth="1"/>
    <col min="10759" max="10759" width="9.140625" style="1"/>
    <col min="10760" max="10764" width="11.28515625" style="1" bestFit="1" customWidth="1"/>
    <col min="10765" max="10976" width="9.140625" style="1"/>
    <col min="10977" max="10977" width="9" style="1" customWidth="1"/>
    <col min="10978" max="10978" width="32.85546875" style="1" customWidth="1"/>
    <col min="10979" max="11009" width="0" style="1" hidden="1" customWidth="1"/>
    <col min="11010" max="11014" width="13.28515625" style="1" customWidth="1"/>
    <col min="11015" max="11015" width="9.140625" style="1"/>
    <col min="11016" max="11020" width="11.28515625" style="1" bestFit="1" customWidth="1"/>
    <col min="11021" max="11232" width="9.140625" style="1"/>
    <col min="11233" max="11233" width="9" style="1" customWidth="1"/>
    <col min="11234" max="11234" width="32.85546875" style="1" customWidth="1"/>
    <col min="11235" max="11265" width="0" style="1" hidden="1" customWidth="1"/>
    <col min="11266" max="11270" width="13.28515625" style="1" customWidth="1"/>
    <col min="11271" max="11271" width="9.140625" style="1"/>
    <col min="11272" max="11276" width="11.28515625" style="1" bestFit="1" customWidth="1"/>
    <col min="11277" max="11488" width="9.140625" style="1"/>
    <col min="11489" max="11489" width="9" style="1" customWidth="1"/>
    <col min="11490" max="11490" width="32.85546875" style="1" customWidth="1"/>
    <col min="11491" max="11521" width="0" style="1" hidden="1" customWidth="1"/>
    <col min="11522" max="11526" width="13.28515625" style="1" customWidth="1"/>
    <col min="11527" max="11527" width="9.140625" style="1"/>
    <col min="11528" max="11532" width="11.28515625" style="1" bestFit="1" customWidth="1"/>
    <col min="11533" max="11744" width="9.140625" style="1"/>
    <col min="11745" max="11745" width="9" style="1" customWidth="1"/>
    <col min="11746" max="11746" width="32.85546875" style="1" customWidth="1"/>
    <col min="11747" max="11777" width="0" style="1" hidden="1" customWidth="1"/>
    <col min="11778" max="11782" width="13.28515625" style="1" customWidth="1"/>
    <col min="11783" max="11783" width="9.140625" style="1"/>
    <col min="11784" max="11788" width="11.28515625" style="1" bestFit="1" customWidth="1"/>
    <col min="11789" max="12000" width="9.140625" style="1"/>
    <col min="12001" max="12001" width="9" style="1" customWidth="1"/>
    <col min="12002" max="12002" width="32.85546875" style="1" customWidth="1"/>
    <col min="12003" max="12033" width="0" style="1" hidden="1" customWidth="1"/>
    <col min="12034" max="12038" width="13.28515625" style="1" customWidth="1"/>
    <col min="12039" max="12039" width="9.140625" style="1"/>
    <col min="12040" max="12044" width="11.28515625" style="1" bestFit="1" customWidth="1"/>
    <col min="12045" max="12256" width="9.140625" style="1"/>
    <col min="12257" max="12257" width="9" style="1" customWidth="1"/>
    <col min="12258" max="12258" width="32.85546875" style="1" customWidth="1"/>
    <col min="12259" max="12289" width="0" style="1" hidden="1" customWidth="1"/>
    <col min="12290" max="12294" width="13.28515625" style="1" customWidth="1"/>
    <col min="12295" max="12295" width="9.140625" style="1"/>
    <col min="12296" max="12300" width="11.28515625" style="1" bestFit="1" customWidth="1"/>
    <col min="12301" max="12512" width="9.140625" style="1"/>
    <col min="12513" max="12513" width="9" style="1" customWidth="1"/>
    <col min="12514" max="12514" width="32.85546875" style="1" customWidth="1"/>
    <col min="12515" max="12545" width="0" style="1" hidden="1" customWidth="1"/>
    <col min="12546" max="12550" width="13.28515625" style="1" customWidth="1"/>
    <col min="12551" max="12551" width="9.140625" style="1"/>
    <col min="12552" max="12556" width="11.28515625" style="1" bestFit="1" customWidth="1"/>
    <col min="12557" max="12768" width="9.140625" style="1"/>
    <col min="12769" max="12769" width="9" style="1" customWidth="1"/>
    <col min="12770" max="12770" width="32.85546875" style="1" customWidth="1"/>
    <col min="12771" max="12801" width="0" style="1" hidden="1" customWidth="1"/>
    <col min="12802" max="12806" width="13.28515625" style="1" customWidth="1"/>
    <col min="12807" max="12807" width="9.140625" style="1"/>
    <col min="12808" max="12812" width="11.28515625" style="1" bestFit="1" customWidth="1"/>
    <col min="12813" max="13024" width="9.140625" style="1"/>
    <col min="13025" max="13025" width="9" style="1" customWidth="1"/>
    <col min="13026" max="13026" width="32.85546875" style="1" customWidth="1"/>
    <col min="13027" max="13057" width="0" style="1" hidden="1" customWidth="1"/>
    <col min="13058" max="13062" width="13.28515625" style="1" customWidth="1"/>
    <col min="13063" max="13063" width="9.140625" style="1"/>
    <col min="13064" max="13068" width="11.28515625" style="1" bestFit="1" customWidth="1"/>
    <col min="13069" max="13280" width="9.140625" style="1"/>
    <col min="13281" max="13281" width="9" style="1" customWidth="1"/>
    <col min="13282" max="13282" width="32.85546875" style="1" customWidth="1"/>
    <col min="13283" max="13313" width="0" style="1" hidden="1" customWidth="1"/>
    <col min="13314" max="13318" width="13.28515625" style="1" customWidth="1"/>
    <col min="13319" max="13319" width="9.140625" style="1"/>
    <col min="13320" max="13324" width="11.28515625" style="1" bestFit="1" customWidth="1"/>
    <col min="13325" max="13536" width="9.140625" style="1"/>
    <col min="13537" max="13537" width="9" style="1" customWidth="1"/>
    <col min="13538" max="13538" width="32.85546875" style="1" customWidth="1"/>
    <col min="13539" max="13569" width="0" style="1" hidden="1" customWidth="1"/>
    <col min="13570" max="13574" width="13.28515625" style="1" customWidth="1"/>
    <col min="13575" max="13575" width="9.140625" style="1"/>
    <col min="13576" max="13580" width="11.28515625" style="1" bestFit="1" customWidth="1"/>
    <col min="13581" max="13792" width="9.140625" style="1"/>
    <col min="13793" max="13793" width="9" style="1" customWidth="1"/>
    <col min="13794" max="13794" width="32.85546875" style="1" customWidth="1"/>
    <col min="13795" max="13825" width="0" style="1" hidden="1" customWidth="1"/>
    <col min="13826" max="13830" width="13.28515625" style="1" customWidth="1"/>
    <col min="13831" max="13831" width="9.140625" style="1"/>
    <col min="13832" max="13836" width="11.28515625" style="1" bestFit="1" customWidth="1"/>
    <col min="13837" max="14048" width="9.140625" style="1"/>
    <col min="14049" max="14049" width="9" style="1" customWidth="1"/>
    <col min="14050" max="14050" width="32.85546875" style="1" customWidth="1"/>
    <col min="14051" max="14081" width="0" style="1" hidden="1" customWidth="1"/>
    <col min="14082" max="14086" width="13.28515625" style="1" customWidth="1"/>
    <col min="14087" max="14087" width="9.140625" style="1"/>
    <col min="14088" max="14092" width="11.28515625" style="1" bestFit="1" customWidth="1"/>
    <col min="14093" max="14304" width="9.140625" style="1"/>
    <col min="14305" max="14305" width="9" style="1" customWidth="1"/>
    <col min="14306" max="14306" width="32.85546875" style="1" customWidth="1"/>
    <col min="14307" max="14337" width="0" style="1" hidden="1" customWidth="1"/>
    <col min="14338" max="14342" width="13.28515625" style="1" customWidth="1"/>
    <col min="14343" max="14343" width="9.140625" style="1"/>
    <col min="14344" max="14348" width="11.28515625" style="1" bestFit="1" customWidth="1"/>
    <col min="14349" max="14560" width="9.140625" style="1"/>
    <col min="14561" max="14561" width="9" style="1" customWidth="1"/>
    <col min="14562" max="14562" width="32.85546875" style="1" customWidth="1"/>
    <col min="14563" max="14593" width="0" style="1" hidden="1" customWidth="1"/>
    <col min="14594" max="14598" width="13.28515625" style="1" customWidth="1"/>
    <col min="14599" max="14599" width="9.140625" style="1"/>
    <col min="14600" max="14604" width="11.28515625" style="1" bestFit="1" customWidth="1"/>
    <col min="14605" max="14816" width="9.140625" style="1"/>
    <col min="14817" max="14817" width="9" style="1" customWidth="1"/>
    <col min="14818" max="14818" width="32.85546875" style="1" customWidth="1"/>
    <col min="14819" max="14849" width="0" style="1" hidden="1" customWidth="1"/>
    <col min="14850" max="14854" width="13.28515625" style="1" customWidth="1"/>
    <col min="14855" max="14855" width="9.140625" style="1"/>
    <col min="14856" max="14860" width="11.28515625" style="1" bestFit="1" customWidth="1"/>
    <col min="14861" max="15072" width="9.140625" style="1"/>
    <col min="15073" max="15073" width="9" style="1" customWidth="1"/>
    <col min="15074" max="15074" width="32.85546875" style="1" customWidth="1"/>
    <col min="15075" max="15105" width="0" style="1" hidden="1" customWidth="1"/>
    <col min="15106" max="15110" width="13.28515625" style="1" customWidth="1"/>
    <col min="15111" max="15111" width="9.140625" style="1"/>
    <col min="15112" max="15116" width="11.28515625" style="1" bestFit="1" customWidth="1"/>
    <col min="15117" max="15328" width="9.140625" style="1"/>
    <col min="15329" max="15329" width="9" style="1" customWidth="1"/>
    <col min="15330" max="15330" width="32.85546875" style="1" customWidth="1"/>
    <col min="15331" max="15361" width="0" style="1" hidden="1" customWidth="1"/>
    <col min="15362" max="15366" width="13.28515625" style="1" customWidth="1"/>
    <col min="15367" max="15367" width="9.140625" style="1"/>
    <col min="15368" max="15372" width="11.28515625" style="1" bestFit="1" customWidth="1"/>
    <col min="15373" max="15584" width="9.140625" style="1"/>
    <col min="15585" max="15585" width="9" style="1" customWidth="1"/>
    <col min="15586" max="15586" width="32.85546875" style="1" customWidth="1"/>
    <col min="15587" max="15617" width="0" style="1" hidden="1" customWidth="1"/>
    <col min="15618" max="15622" width="13.28515625" style="1" customWidth="1"/>
    <col min="15623" max="15623" width="9.140625" style="1"/>
    <col min="15624" max="15628" width="11.28515625" style="1" bestFit="1" customWidth="1"/>
    <col min="15629" max="15840" width="9.140625" style="1"/>
    <col min="15841" max="15841" width="9" style="1" customWidth="1"/>
    <col min="15842" max="15842" width="32.85546875" style="1" customWidth="1"/>
    <col min="15843" max="15873" width="0" style="1" hidden="1" customWidth="1"/>
    <col min="15874" max="15878" width="13.28515625" style="1" customWidth="1"/>
    <col min="15879" max="15879" width="9.140625" style="1"/>
    <col min="15880" max="15884" width="11.28515625" style="1" bestFit="1" customWidth="1"/>
    <col min="15885" max="16096" width="9.140625" style="1"/>
    <col min="16097" max="16097" width="9" style="1" customWidth="1"/>
    <col min="16098" max="16098" width="32.85546875" style="1" customWidth="1"/>
    <col min="16099" max="16129" width="0" style="1" hidden="1" customWidth="1"/>
    <col min="16130" max="16134" width="13.28515625" style="1" customWidth="1"/>
    <col min="16135" max="16135" width="9.140625" style="1"/>
    <col min="16136" max="16140" width="11.28515625" style="1" bestFit="1" customWidth="1"/>
    <col min="16141" max="16384" width="9.140625" style="1"/>
  </cols>
  <sheetData>
    <row r="3" spans="1:11" ht="13.5" customHeight="1" x14ac:dyDescent="0.25">
      <c r="C3" s="40"/>
      <c r="D3" s="40"/>
      <c r="E3" s="180" t="s">
        <v>150</v>
      </c>
      <c r="F3" s="40"/>
      <c r="H3" s="180"/>
      <c r="I3" s="180"/>
      <c r="J3" s="180"/>
      <c r="K3" s="180"/>
    </row>
    <row r="4" spans="1:11" ht="9" customHeight="1" x14ac:dyDescent="0.25"/>
    <row r="7" spans="1:11" ht="15.75" x14ac:dyDescent="0.25">
      <c r="A7" s="8">
        <v>11.03</v>
      </c>
      <c r="B7" s="162" t="s">
        <v>151</v>
      </c>
      <c r="C7" s="162"/>
      <c r="D7" s="162"/>
      <c r="E7" s="162"/>
      <c r="F7" s="162"/>
      <c r="G7" s="162"/>
      <c r="H7" s="162"/>
    </row>
    <row r="8" spans="1:11" x14ac:dyDescent="0.25">
      <c r="G8" s="123" t="s">
        <v>63</v>
      </c>
    </row>
    <row r="9" spans="1:11" x14ac:dyDescent="0.25">
      <c r="G9" s="163" t="s">
        <v>102</v>
      </c>
    </row>
    <row r="10" spans="1:11" x14ac:dyDescent="0.25">
      <c r="B10" s="164" t="s">
        <v>53</v>
      </c>
      <c r="C10" s="11">
        <v>2009</v>
      </c>
      <c r="D10" s="11">
        <v>2010</v>
      </c>
      <c r="E10" s="11">
        <v>2011</v>
      </c>
      <c r="F10" s="11" t="s">
        <v>159</v>
      </c>
      <c r="G10" s="11" t="s">
        <v>160</v>
      </c>
    </row>
    <row r="12" spans="1:11" x14ac:dyDescent="0.25">
      <c r="B12" s="151" t="s">
        <v>54</v>
      </c>
      <c r="C12" s="165">
        <v>90834.311689999988</v>
      </c>
      <c r="D12" s="165">
        <v>113156.85043999998</v>
      </c>
      <c r="E12" s="19">
        <v>119031.33882999999</v>
      </c>
      <c r="F12" s="19">
        <v>127351.50902000003</v>
      </c>
      <c r="G12" s="19">
        <v>137948</v>
      </c>
    </row>
    <row r="13" spans="1:11" s="166" customFormat="1" ht="12.75" x14ac:dyDescent="0.2">
      <c r="C13" s="167">
        <f>C12/C$42</f>
        <v>0.12200089035254812</v>
      </c>
      <c r="D13" s="167">
        <f>D12/D$42</f>
        <v>0.16390329089997357</v>
      </c>
      <c r="E13" s="167">
        <f>E12/E$42</f>
        <v>0.15672573138551793</v>
      </c>
      <c r="F13" s="167">
        <f>F12/F$42</f>
        <v>0.16789486422172073</v>
      </c>
      <c r="G13" s="167">
        <v>0.17799999999999999</v>
      </c>
    </row>
    <row r="14" spans="1:11" x14ac:dyDescent="0.25">
      <c r="E14" s="19"/>
      <c r="F14" s="19"/>
      <c r="G14" s="19"/>
    </row>
    <row r="15" spans="1:11" x14ac:dyDescent="0.25">
      <c r="B15" s="151" t="s">
        <v>103</v>
      </c>
      <c r="C15" s="165">
        <v>29415.66822</v>
      </c>
      <c r="D15" s="165">
        <v>27474.55047613076</v>
      </c>
      <c r="E15" s="19">
        <v>27413.213578933151</v>
      </c>
      <c r="F15" s="19">
        <v>28989.777134611017</v>
      </c>
      <c r="G15" s="19">
        <v>29963</v>
      </c>
    </row>
    <row r="16" spans="1:11" s="166" customFormat="1" ht="12.75" x14ac:dyDescent="0.2">
      <c r="C16" s="167">
        <f>C15/C$42</f>
        <v>3.950861350062105E-2</v>
      </c>
      <c r="D16" s="167">
        <f>D15/D$42</f>
        <v>3.9795816351596118E-2</v>
      </c>
      <c r="E16" s="167">
        <f>E15/E$42</f>
        <v>3.6094325998649361E-2</v>
      </c>
      <c r="F16" s="167">
        <f>F15/F$42</f>
        <v>3.8218900846075418E-2</v>
      </c>
      <c r="G16" s="167">
        <v>3.9E-2</v>
      </c>
    </row>
    <row r="17" spans="2:7" x14ac:dyDescent="0.25">
      <c r="E17" s="19"/>
      <c r="F17" s="19"/>
      <c r="G17" s="19"/>
    </row>
    <row r="18" spans="2:7" x14ac:dyDescent="0.25">
      <c r="B18" s="151" t="s">
        <v>104</v>
      </c>
      <c r="C18" s="165">
        <v>9309.8562099999981</v>
      </c>
      <c r="D18" s="165">
        <v>8887.8544000000002</v>
      </c>
      <c r="E18" s="19">
        <v>9333.4013700000014</v>
      </c>
      <c r="F18" s="19">
        <v>8876.3390899999995</v>
      </c>
      <c r="G18" s="19">
        <v>9857</v>
      </c>
    </row>
    <row r="19" spans="2:7" s="166" customFormat="1" ht="12.75" x14ac:dyDescent="0.2">
      <c r="C19" s="167">
        <v>1.2480933660503422E-2</v>
      </c>
      <c r="D19" s="167">
        <f>D18/D$42</f>
        <v>1.2873710955504485E-2</v>
      </c>
      <c r="E19" s="167">
        <f>E18/E$42</f>
        <v>1.2289067487655389E-2</v>
      </c>
      <c r="F19" s="167">
        <f>F18/F$42</f>
        <v>1.1702191499493404E-2</v>
      </c>
      <c r="G19" s="167">
        <v>1.2999999999999999E-2</v>
      </c>
    </row>
    <row r="20" spans="2:7" x14ac:dyDescent="0.25">
      <c r="E20" s="19"/>
      <c r="F20" s="19"/>
      <c r="G20" s="19"/>
    </row>
    <row r="21" spans="2:7" x14ac:dyDescent="0.25">
      <c r="B21" s="151" t="s">
        <v>157</v>
      </c>
      <c r="C21" s="165">
        <v>112803.2687246</v>
      </c>
      <c r="D21" s="165">
        <v>128009.35146114998</v>
      </c>
      <c r="E21" s="19">
        <v>184352.47937961042</v>
      </c>
      <c r="F21" s="19">
        <v>155077.56271656725</v>
      </c>
      <c r="G21" s="19">
        <v>170934</v>
      </c>
    </row>
    <row r="22" spans="2:7" s="166" customFormat="1" ht="12.75" x14ac:dyDescent="0.2">
      <c r="C22" s="167">
        <f>C21/C$42</f>
        <v>0.15150771732653556</v>
      </c>
      <c r="D22" s="167">
        <f>D21/D$42</f>
        <v>0.18541656018942329</v>
      </c>
      <c r="E22" s="167">
        <f>E21/E$42</f>
        <v>0.24273252277509527</v>
      </c>
      <c r="F22" s="167">
        <f>F21/F$42</f>
        <v>0.20444772532726313</v>
      </c>
      <c r="G22" s="167">
        <v>0.22</v>
      </c>
    </row>
    <row r="23" spans="2:7" x14ac:dyDescent="0.25">
      <c r="E23" s="19"/>
      <c r="F23" s="19"/>
      <c r="G23" s="19"/>
    </row>
    <row r="24" spans="2:7" x14ac:dyDescent="0.25">
      <c r="B24" s="151" t="s">
        <v>105</v>
      </c>
      <c r="C24" s="171">
        <v>72.649010000000004</v>
      </c>
      <c r="D24" s="171">
        <v>278.57767000000001</v>
      </c>
      <c r="E24" s="19">
        <v>304.76862</v>
      </c>
      <c r="F24" s="19">
        <v>191.36194999999998</v>
      </c>
      <c r="G24" s="19">
        <v>248</v>
      </c>
    </row>
    <row r="25" spans="2:7" x14ac:dyDescent="0.25">
      <c r="B25" s="1" t="s">
        <v>106</v>
      </c>
      <c r="C25" s="172">
        <f>C24/C$42</f>
        <v>9.7575946119124194E-5</v>
      </c>
      <c r="D25" s="172">
        <f>D24/D$42</f>
        <v>4.0350890561820105E-4</v>
      </c>
      <c r="E25" s="172">
        <f>E24/E$42</f>
        <v>4.0128158972548283E-4</v>
      </c>
      <c r="F25" s="172">
        <f>F24/F$42</f>
        <v>2.5228353287441631E-4</v>
      </c>
      <c r="G25" s="172">
        <v>2.9999999999999997E-4</v>
      </c>
    </row>
    <row r="26" spans="2:7" x14ac:dyDescent="0.25">
      <c r="E26" s="19"/>
      <c r="F26" s="19"/>
      <c r="G26" s="19"/>
    </row>
    <row r="27" spans="2:7" x14ac:dyDescent="0.25">
      <c r="B27" s="151" t="s">
        <v>55</v>
      </c>
      <c r="C27" s="165">
        <v>26596.714369999991</v>
      </c>
      <c r="D27" s="165">
        <v>31508.616099999996</v>
      </c>
      <c r="E27" s="19">
        <v>32259.859779999999</v>
      </c>
      <c r="F27" s="19">
        <v>36859.412660000002</v>
      </c>
      <c r="G27" s="19">
        <v>38393</v>
      </c>
    </row>
    <row r="28" spans="2:7" s="166" customFormat="1" ht="12.75" x14ac:dyDescent="0.2">
      <c r="C28" s="167">
        <f>C27/C$42</f>
        <v>3.5722435423591527E-2</v>
      </c>
      <c r="D28" s="167">
        <f>D27/D$42</f>
        <v>4.5639003298631325E-2</v>
      </c>
      <c r="E28" s="167">
        <f>E27/E$42</f>
        <v>4.2475789721525672E-2</v>
      </c>
      <c r="F28" s="167">
        <f>F27/F$42</f>
        <v>4.8593896778020861E-2</v>
      </c>
      <c r="G28" s="167">
        <v>0.05</v>
      </c>
    </row>
    <row r="29" spans="2:7" x14ac:dyDescent="0.25">
      <c r="B29" s="151" t="s">
        <v>107</v>
      </c>
      <c r="E29" s="19"/>
      <c r="F29" s="19"/>
      <c r="G29" s="19"/>
    </row>
    <row r="30" spans="2:7" x14ac:dyDescent="0.25">
      <c r="B30" s="1" t="s">
        <v>108</v>
      </c>
      <c r="C30" s="165">
        <v>85834.873719999989</v>
      </c>
      <c r="D30" s="165">
        <v>78456.88817999998</v>
      </c>
      <c r="E30" s="19">
        <v>77382.430710000001</v>
      </c>
      <c r="F30" s="19">
        <v>92816.067030000006</v>
      </c>
      <c r="G30" s="19">
        <v>94523</v>
      </c>
    </row>
    <row r="31" spans="2:7" x14ac:dyDescent="0.25">
      <c r="B31" s="1" t="s">
        <v>109</v>
      </c>
      <c r="C31" s="167">
        <f>C30/C$42</f>
        <v>0.11528607221549954</v>
      </c>
      <c r="D31" s="167">
        <f>D30/D$42</f>
        <v>0.11364174697749954</v>
      </c>
      <c r="E31" s="167">
        <f>E30/E$42</f>
        <v>0.10188760513510486</v>
      </c>
      <c r="F31" s="167">
        <f>F30/F$42</f>
        <v>0.12236479246703454</v>
      </c>
      <c r="G31" s="167">
        <v>0.122</v>
      </c>
    </row>
    <row r="32" spans="2:7" x14ac:dyDescent="0.25">
      <c r="E32" s="19"/>
      <c r="F32" s="19"/>
      <c r="G32" s="19"/>
    </row>
    <row r="33" spans="1:12" x14ac:dyDescent="0.25">
      <c r="B33" s="151" t="s">
        <v>110</v>
      </c>
      <c r="C33" s="165">
        <v>92554.504330000025</v>
      </c>
      <c r="D33" s="165">
        <v>97871.302409999989</v>
      </c>
      <c r="E33" s="19">
        <v>108282.86706999999</v>
      </c>
      <c r="F33" s="19">
        <v>116105.28281999998</v>
      </c>
      <c r="G33" s="19">
        <v>117278</v>
      </c>
    </row>
    <row r="34" spans="1:12" x14ac:dyDescent="0.25">
      <c r="C34" s="167">
        <f>C33/C$42</f>
        <v>0.12431130620481035</v>
      </c>
      <c r="D34" s="167">
        <f>D33/D$42</f>
        <v>0.14176276988348382</v>
      </c>
      <c r="E34" s="167">
        <f>E33/E$42</f>
        <v>0.14257347438815299</v>
      </c>
      <c r="F34" s="167">
        <f>F33/F$42</f>
        <v>0.15306831339883856</v>
      </c>
      <c r="G34" s="167">
        <v>0.151</v>
      </c>
    </row>
    <row r="35" spans="1:12" x14ac:dyDescent="0.25">
      <c r="E35" s="19"/>
      <c r="F35" s="19"/>
      <c r="G35" s="19"/>
    </row>
    <row r="36" spans="1:12" x14ac:dyDescent="0.25">
      <c r="B36" s="151" t="s">
        <v>56</v>
      </c>
      <c r="C36" s="170">
        <v>226243.86912000002</v>
      </c>
      <c r="D36" s="170">
        <v>134530.40850000014</v>
      </c>
      <c r="E36" s="19">
        <v>131228.87471</v>
      </c>
      <c r="F36" s="19">
        <v>130961.59332000003</v>
      </c>
      <c r="G36" s="19">
        <v>120863</v>
      </c>
    </row>
    <row r="37" spans="1:12" x14ac:dyDescent="0.25">
      <c r="B37" s="1" t="s">
        <v>57</v>
      </c>
      <c r="C37" s="167">
        <f>C36/C$42</f>
        <v>0.30387144412615269</v>
      </c>
      <c r="D37" s="167">
        <f>D36/D$42</f>
        <v>0.19486205734366502</v>
      </c>
      <c r="E37" s="167">
        <f>E36/E$42</f>
        <v>0.17278593662797373</v>
      </c>
      <c r="F37" s="167">
        <f>F36/F$42</f>
        <v>0.1726542472713733</v>
      </c>
      <c r="G37" s="167">
        <v>0.156</v>
      </c>
    </row>
    <row r="38" spans="1:12" x14ac:dyDescent="0.25">
      <c r="E38" s="19"/>
      <c r="F38" s="19"/>
      <c r="G38" s="19"/>
    </row>
    <row r="39" spans="1:12" x14ac:dyDescent="0.25">
      <c r="B39" s="151" t="s">
        <v>111</v>
      </c>
      <c r="C39" s="170">
        <v>70872.389429999996</v>
      </c>
      <c r="D39" s="170">
        <v>70213.510322727278</v>
      </c>
      <c r="E39" s="19">
        <v>69898.935365090903</v>
      </c>
      <c r="F39" s="19">
        <v>61290.478460000013</v>
      </c>
      <c r="G39" s="19">
        <v>54448</v>
      </c>
    </row>
    <row r="40" spans="1:12" ht="18.75" customHeight="1" x14ac:dyDescent="0.25">
      <c r="B40" s="1" t="s">
        <v>58</v>
      </c>
      <c r="C40" s="167">
        <f>C39/C$42</f>
        <v>9.5189741090143776E-2</v>
      </c>
      <c r="D40" s="167">
        <f>D39/D$42</f>
        <v>0.10170153519460461</v>
      </c>
      <c r="E40" s="167">
        <f>E39/E$42</f>
        <v>9.203426489059946E-2</v>
      </c>
      <c r="F40" s="167">
        <f>F39/F$42</f>
        <v>8.080278465730581E-2</v>
      </c>
      <c r="G40" s="167">
        <v>7.0000000000000007E-2</v>
      </c>
    </row>
    <row r="42" spans="1:12" x14ac:dyDescent="0.25">
      <c r="B42" s="21" t="s">
        <v>59</v>
      </c>
      <c r="C42" s="173">
        <f>C12+C15+C18+C21+C24+C27+C30+C33+C36+C39</f>
        <v>744538.10482459993</v>
      </c>
      <c r="D42" s="173">
        <f>D12+D15+D18+D21+D24+D27+D30+D33+D36+D39</f>
        <v>690387.90996000811</v>
      </c>
      <c r="E42" s="173">
        <f>E12+E15+E18+E21+E24+E27+E30+E33+E36+E39</f>
        <v>759488.16941363434</v>
      </c>
      <c r="F42" s="173">
        <f>F12+F15+F18+F21+F24+F27+F30+F33+F36+F39</f>
        <v>758519.38420117821</v>
      </c>
      <c r="G42" s="173">
        <f>G12+G15+G18+G21+G24+G27+G30+G33+G36+G39</f>
        <v>774455</v>
      </c>
      <c r="J42" s="174"/>
      <c r="K42" s="174"/>
      <c r="L42" s="174"/>
    </row>
    <row r="43" spans="1:12" x14ac:dyDescent="0.25">
      <c r="C43" s="175">
        <f>C13+C16+C19+C22+C25+C28+C31+C34+C37+C40</f>
        <v>0.9999767298465253</v>
      </c>
      <c r="D43" s="175">
        <f>D13+D16+D19+D22+D25+D28+D31+D34+D37+D40</f>
        <v>0.99999999999999989</v>
      </c>
      <c r="E43" s="175">
        <f>E13+E16+E19+E22+E25+E28+E31+E34+E37+E40</f>
        <v>1.0000000000000002</v>
      </c>
      <c r="F43" s="175">
        <f>F13+F16+F19+F22+F25+F28+F31+F34+F37+F40</f>
        <v>1.0000000000000002</v>
      </c>
      <c r="G43" s="175">
        <f>G13+G16+G19+G22+G25+G28+G31+G34+G37+G40</f>
        <v>0.99930000000000008</v>
      </c>
    </row>
    <row r="44" spans="1:12" x14ac:dyDescent="0.25">
      <c r="A44" s="2"/>
      <c r="B44" s="29"/>
      <c r="C44" s="29"/>
      <c r="D44" s="29"/>
      <c r="E44" s="29"/>
      <c r="F44" s="29"/>
      <c r="G44" s="29"/>
    </row>
    <row r="45" spans="1:12" x14ac:dyDescent="0.25">
      <c r="A45" s="2"/>
      <c r="B45" s="2"/>
      <c r="C45" s="2"/>
      <c r="D45" s="2"/>
      <c r="E45" s="2"/>
      <c r="F45" s="2"/>
    </row>
    <row r="46" spans="1:12" x14ac:dyDescent="0.25">
      <c r="A46" s="6"/>
      <c r="B46" s="13" t="s">
        <v>51</v>
      </c>
    </row>
    <row r="47" spans="1:12" ht="12.75" customHeight="1" x14ac:dyDescent="0.25">
      <c r="A47" s="176"/>
      <c r="B47" s="169" t="s">
        <v>60</v>
      </c>
    </row>
    <row r="48" spans="1:12" ht="12.75" customHeight="1" x14ac:dyDescent="0.25">
      <c r="A48" s="6"/>
      <c r="B48" s="177" t="s">
        <v>61</v>
      </c>
    </row>
    <row r="49" spans="1:6" x14ac:dyDescent="0.25">
      <c r="A49" s="6"/>
      <c r="B49" s="6"/>
    </row>
    <row r="50" spans="1:6" x14ac:dyDescent="0.25">
      <c r="A50" s="6"/>
      <c r="B50" s="36" t="s">
        <v>62</v>
      </c>
    </row>
    <row r="51" spans="1:6" x14ac:dyDescent="0.25">
      <c r="A51" s="6"/>
      <c r="B51" s="6"/>
    </row>
    <row r="53" spans="1:6" x14ac:dyDescent="0.25">
      <c r="B53" s="178"/>
    </row>
    <row r="54" spans="1:6" x14ac:dyDescent="0.25">
      <c r="B54" s="178"/>
    </row>
    <row r="55" spans="1:6" ht="12" customHeight="1" x14ac:dyDescent="0.25"/>
    <row r="59" spans="1:6" x14ac:dyDescent="0.25">
      <c r="A59" s="37"/>
      <c r="B59" s="37"/>
    </row>
    <row r="60" spans="1:6" x14ac:dyDescent="0.25">
      <c r="A60" s="179"/>
    </row>
    <row r="62" spans="1:6" ht="9" customHeight="1" x14ac:dyDescent="0.25"/>
    <row r="63" spans="1:6" x14ac:dyDescent="0.25">
      <c r="A63" s="161"/>
      <c r="B63" s="161"/>
      <c r="C63" s="161"/>
      <c r="D63" s="161"/>
      <c r="E63" s="161"/>
      <c r="F63" s="161"/>
    </row>
  </sheetData>
  <mergeCells count="1">
    <mergeCell ref="B7:H7"/>
  </mergeCells>
  <pageMargins left="0.7" right="0.7" top="0.75" bottom="0.75" header="0.3" footer="0.3"/>
  <pageSetup scale="63" orientation="portrait" r:id="rId1"/>
  <colBreaks count="1" manualBreakCount="1">
    <brk id="8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69"/>
  <sheetViews>
    <sheetView zoomScaleNormal="100" zoomScaleSheetLayoutView="100" workbookViewId="0">
      <selection activeCell="G4" sqref="G4"/>
    </sheetView>
  </sheetViews>
  <sheetFormatPr defaultRowHeight="12.75" x14ac:dyDescent="0.2"/>
  <cols>
    <col min="1" max="1" width="12.7109375" style="5" customWidth="1"/>
    <col min="2" max="2" width="54.140625" style="5" customWidth="1"/>
    <col min="3" max="6" width="13.28515625" style="5" customWidth="1"/>
    <col min="7" max="7" width="16.7109375" style="5" customWidth="1"/>
    <col min="8" max="10" width="9.140625" style="5"/>
    <col min="11" max="11" width="65.7109375" style="5" customWidth="1"/>
    <col min="12" max="255" width="9.140625" style="5"/>
    <col min="256" max="256" width="9.5703125" style="5" customWidth="1"/>
    <col min="257" max="257" width="49.85546875" style="5" customWidth="1"/>
    <col min="258" max="262" width="13.28515625" style="5" customWidth="1"/>
    <col min="263" max="266" width="9.140625" style="5"/>
    <col min="267" max="267" width="65.7109375" style="5" customWidth="1"/>
    <col min="268" max="511" width="9.140625" style="5"/>
    <col min="512" max="512" width="9.5703125" style="5" customWidth="1"/>
    <col min="513" max="513" width="49.85546875" style="5" customWidth="1"/>
    <col min="514" max="518" width="13.28515625" style="5" customWidth="1"/>
    <col min="519" max="522" width="9.140625" style="5"/>
    <col min="523" max="523" width="65.7109375" style="5" customWidth="1"/>
    <col min="524" max="767" width="9.140625" style="5"/>
    <col min="768" max="768" width="9.5703125" style="5" customWidth="1"/>
    <col min="769" max="769" width="49.85546875" style="5" customWidth="1"/>
    <col min="770" max="774" width="13.28515625" style="5" customWidth="1"/>
    <col min="775" max="778" width="9.140625" style="5"/>
    <col min="779" max="779" width="65.7109375" style="5" customWidth="1"/>
    <col min="780" max="1023" width="9.140625" style="5"/>
    <col min="1024" max="1024" width="9.5703125" style="5" customWidth="1"/>
    <col min="1025" max="1025" width="49.85546875" style="5" customWidth="1"/>
    <col min="1026" max="1030" width="13.28515625" style="5" customWidth="1"/>
    <col min="1031" max="1034" width="9.140625" style="5"/>
    <col min="1035" max="1035" width="65.7109375" style="5" customWidth="1"/>
    <col min="1036" max="1279" width="9.140625" style="5"/>
    <col min="1280" max="1280" width="9.5703125" style="5" customWidth="1"/>
    <col min="1281" max="1281" width="49.85546875" style="5" customWidth="1"/>
    <col min="1282" max="1286" width="13.28515625" style="5" customWidth="1"/>
    <col min="1287" max="1290" width="9.140625" style="5"/>
    <col min="1291" max="1291" width="65.7109375" style="5" customWidth="1"/>
    <col min="1292" max="1535" width="9.140625" style="5"/>
    <col min="1536" max="1536" width="9.5703125" style="5" customWidth="1"/>
    <col min="1537" max="1537" width="49.85546875" style="5" customWidth="1"/>
    <col min="1538" max="1542" width="13.28515625" style="5" customWidth="1"/>
    <col min="1543" max="1546" width="9.140625" style="5"/>
    <col min="1547" max="1547" width="65.7109375" style="5" customWidth="1"/>
    <col min="1548" max="1791" width="9.140625" style="5"/>
    <col min="1792" max="1792" width="9.5703125" style="5" customWidth="1"/>
    <col min="1793" max="1793" width="49.85546875" style="5" customWidth="1"/>
    <col min="1794" max="1798" width="13.28515625" style="5" customWidth="1"/>
    <col min="1799" max="1802" width="9.140625" style="5"/>
    <col min="1803" max="1803" width="65.7109375" style="5" customWidth="1"/>
    <col min="1804" max="2047" width="9.140625" style="5"/>
    <col min="2048" max="2048" width="9.5703125" style="5" customWidth="1"/>
    <col min="2049" max="2049" width="49.85546875" style="5" customWidth="1"/>
    <col min="2050" max="2054" width="13.28515625" style="5" customWidth="1"/>
    <col min="2055" max="2058" width="9.140625" style="5"/>
    <col min="2059" max="2059" width="65.7109375" style="5" customWidth="1"/>
    <col min="2060" max="2303" width="9.140625" style="5"/>
    <col min="2304" max="2304" width="9.5703125" style="5" customWidth="1"/>
    <col min="2305" max="2305" width="49.85546875" style="5" customWidth="1"/>
    <col min="2306" max="2310" width="13.28515625" style="5" customWidth="1"/>
    <col min="2311" max="2314" width="9.140625" style="5"/>
    <col min="2315" max="2315" width="65.7109375" style="5" customWidth="1"/>
    <col min="2316" max="2559" width="9.140625" style="5"/>
    <col min="2560" max="2560" width="9.5703125" style="5" customWidth="1"/>
    <col min="2561" max="2561" width="49.85546875" style="5" customWidth="1"/>
    <col min="2562" max="2566" width="13.28515625" style="5" customWidth="1"/>
    <col min="2567" max="2570" width="9.140625" style="5"/>
    <col min="2571" max="2571" width="65.7109375" style="5" customWidth="1"/>
    <col min="2572" max="2815" width="9.140625" style="5"/>
    <col min="2816" max="2816" width="9.5703125" style="5" customWidth="1"/>
    <col min="2817" max="2817" width="49.85546875" style="5" customWidth="1"/>
    <col min="2818" max="2822" width="13.28515625" style="5" customWidth="1"/>
    <col min="2823" max="2826" width="9.140625" style="5"/>
    <col min="2827" max="2827" width="65.7109375" style="5" customWidth="1"/>
    <col min="2828" max="3071" width="9.140625" style="5"/>
    <col min="3072" max="3072" width="9.5703125" style="5" customWidth="1"/>
    <col min="3073" max="3073" width="49.85546875" style="5" customWidth="1"/>
    <col min="3074" max="3078" width="13.28515625" style="5" customWidth="1"/>
    <col min="3079" max="3082" width="9.140625" style="5"/>
    <col min="3083" max="3083" width="65.7109375" style="5" customWidth="1"/>
    <col min="3084" max="3327" width="9.140625" style="5"/>
    <col min="3328" max="3328" width="9.5703125" style="5" customWidth="1"/>
    <col min="3329" max="3329" width="49.85546875" style="5" customWidth="1"/>
    <col min="3330" max="3334" width="13.28515625" style="5" customWidth="1"/>
    <col min="3335" max="3338" width="9.140625" style="5"/>
    <col min="3339" max="3339" width="65.7109375" style="5" customWidth="1"/>
    <col min="3340" max="3583" width="9.140625" style="5"/>
    <col min="3584" max="3584" width="9.5703125" style="5" customWidth="1"/>
    <col min="3585" max="3585" width="49.85546875" style="5" customWidth="1"/>
    <col min="3586" max="3590" width="13.28515625" style="5" customWidth="1"/>
    <col min="3591" max="3594" width="9.140625" style="5"/>
    <col min="3595" max="3595" width="65.7109375" style="5" customWidth="1"/>
    <col min="3596" max="3839" width="9.140625" style="5"/>
    <col min="3840" max="3840" width="9.5703125" style="5" customWidth="1"/>
    <col min="3841" max="3841" width="49.85546875" style="5" customWidth="1"/>
    <col min="3842" max="3846" width="13.28515625" style="5" customWidth="1"/>
    <col min="3847" max="3850" width="9.140625" style="5"/>
    <col min="3851" max="3851" width="65.7109375" style="5" customWidth="1"/>
    <col min="3852" max="4095" width="9.140625" style="5"/>
    <col min="4096" max="4096" width="9.5703125" style="5" customWidth="1"/>
    <col min="4097" max="4097" width="49.85546875" style="5" customWidth="1"/>
    <col min="4098" max="4102" width="13.28515625" style="5" customWidth="1"/>
    <col min="4103" max="4106" width="9.140625" style="5"/>
    <col min="4107" max="4107" width="65.7109375" style="5" customWidth="1"/>
    <col min="4108" max="4351" width="9.140625" style="5"/>
    <col min="4352" max="4352" width="9.5703125" style="5" customWidth="1"/>
    <col min="4353" max="4353" width="49.85546875" style="5" customWidth="1"/>
    <col min="4354" max="4358" width="13.28515625" style="5" customWidth="1"/>
    <col min="4359" max="4362" width="9.140625" style="5"/>
    <col min="4363" max="4363" width="65.7109375" style="5" customWidth="1"/>
    <col min="4364" max="4607" width="9.140625" style="5"/>
    <col min="4608" max="4608" width="9.5703125" style="5" customWidth="1"/>
    <col min="4609" max="4609" width="49.85546875" style="5" customWidth="1"/>
    <col min="4610" max="4614" width="13.28515625" style="5" customWidth="1"/>
    <col min="4615" max="4618" width="9.140625" style="5"/>
    <col min="4619" max="4619" width="65.7109375" style="5" customWidth="1"/>
    <col min="4620" max="4863" width="9.140625" style="5"/>
    <col min="4864" max="4864" width="9.5703125" style="5" customWidth="1"/>
    <col min="4865" max="4865" width="49.85546875" style="5" customWidth="1"/>
    <col min="4866" max="4870" width="13.28515625" style="5" customWidth="1"/>
    <col min="4871" max="4874" width="9.140625" style="5"/>
    <col min="4875" max="4875" width="65.7109375" style="5" customWidth="1"/>
    <col min="4876" max="5119" width="9.140625" style="5"/>
    <col min="5120" max="5120" width="9.5703125" style="5" customWidth="1"/>
    <col min="5121" max="5121" width="49.85546875" style="5" customWidth="1"/>
    <col min="5122" max="5126" width="13.28515625" style="5" customWidth="1"/>
    <col min="5127" max="5130" width="9.140625" style="5"/>
    <col min="5131" max="5131" width="65.7109375" style="5" customWidth="1"/>
    <col min="5132" max="5375" width="9.140625" style="5"/>
    <col min="5376" max="5376" width="9.5703125" style="5" customWidth="1"/>
    <col min="5377" max="5377" width="49.85546875" style="5" customWidth="1"/>
    <col min="5378" max="5382" width="13.28515625" style="5" customWidth="1"/>
    <col min="5383" max="5386" width="9.140625" style="5"/>
    <col min="5387" max="5387" width="65.7109375" style="5" customWidth="1"/>
    <col min="5388" max="5631" width="9.140625" style="5"/>
    <col min="5632" max="5632" width="9.5703125" style="5" customWidth="1"/>
    <col min="5633" max="5633" width="49.85546875" style="5" customWidth="1"/>
    <col min="5634" max="5638" width="13.28515625" style="5" customWidth="1"/>
    <col min="5639" max="5642" width="9.140625" style="5"/>
    <col min="5643" max="5643" width="65.7109375" style="5" customWidth="1"/>
    <col min="5644" max="5887" width="9.140625" style="5"/>
    <col min="5888" max="5888" width="9.5703125" style="5" customWidth="1"/>
    <col min="5889" max="5889" width="49.85546875" style="5" customWidth="1"/>
    <col min="5890" max="5894" width="13.28515625" style="5" customWidth="1"/>
    <col min="5895" max="5898" width="9.140625" style="5"/>
    <col min="5899" max="5899" width="65.7109375" style="5" customWidth="1"/>
    <col min="5900" max="6143" width="9.140625" style="5"/>
    <col min="6144" max="6144" width="9.5703125" style="5" customWidth="1"/>
    <col min="6145" max="6145" width="49.85546875" style="5" customWidth="1"/>
    <col min="6146" max="6150" width="13.28515625" style="5" customWidth="1"/>
    <col min="6151" max="6154" width="9.140625" style="5"/>
    <col min="6155" max="6155" width="65.7109375" style="5" customWidth="1"/>
    <col min="6156" max="6399" width="9.140625" style="5"/>
    <col min="6400" max="6400" width="9.5703125" style="5" customWidth="1"/>
    <col min="6401" max="6401" width="49.85546875" style="5" customWidth="1"/>
    <col min="6402" max="6406" width="13.28515625" style="5" customWidth="1"/>
    <col min="6407" max="6410" width="9.140625" style="5"/>
    <col min="6411" max="6411" width="65.7109375" style="5" customWidth="1"/>
    <col min="6412" max="6655" width="9.140625" style="5"/>
    <col min="6656" max="6656" width="9.5703125" style="5" customWidth="1"/>
    <col min="6657" max="6657" width="49.85546875" style="5" customWidth="1"/>
    <col min="6658" max="6662" width="13.28515625" style="5" customWidth="1"/>
    <col min="6663" max="6666" width="9.140625" style="5"/>
    <col min="6667" max="6667" width="65.7109375" style="5" customWidth="1"/>
    <col min="6668" max="6911" width="9.140625" style="5"/>
    <col min="6912" max="6912" width="9.5703125" style="5" customWidth="1"/>
    <col min="6913" max="6913" width="49.85546875" style="5" customWidth="1"/>
    <col min="6914" max="6918" width="13.28515625" style="5" customWidth="1"/>
    <col min="6919" max="6922" width="9.140625" style="5"/>
    <col min="6923" max="6923" width="65.7109375" style="5" customWidth="1"/>
    <col min="6924" max="7167" width="9.140625" style="5"/>
    <col min="7168" max="7168" width="9.5703125" style="5" customWidth="1"/>
    <col min="7169" max="7169" width="49.85546875" style="5" customWidth="1"/>
    <col min="7170" max="7174" width="13.28515625" style="5" customWidth="1"/>
    <col min="7175" max="7178" width="9.140625" style="5"/>
    <col min="7179" max="7179" width="65.7109375" style="5" customWidth="1"/>
    <col min="7180" max="7423" width="9.140625" style="5"/>
    <col min="7424" max="7424" width="9.5703125" style="5" customWidth="1"/>
    <col min="7425" max="7425" width="49.85546875" style="5" customWidth="1"/>
    <col min="7426" max="7430" width="13.28515625" style="5" customWidth="1"/>
    <col min="7431" max="7434" width="9.140625" style="5"/>
    <col min="7435" max="7435" width="65.7109375" style="5" customWidth="1"/>
    <col min="7436" max="7679" width="9.140625" style="5"/>
    <col min="7680" max="7680" width="9.5703125" style="5" customWidth="1"/>
    <col min="7681" max="7681" width="49.85546875" style="5" customWidth="1"/>
    <col min="7682" max="7686" width="13.28515625" style="5" customWidth="1"/>
    <col min="7687" max="7690" width="9.140625" style="5"/>
    <col min="7691" max="7691" width="65.7109375" style="5" customWidth="1"/>
    <col min="7692" max="7935" width="9.140625" style="5"/>
    <col min="7936" max="7936" width="9.5703125" style="5" customWidth="1"/>
    <col min="7937" max="7937" width="49.85546875" style="5" customWidth="1"/>
    <col min="7938" max="7942" width="13.28515625" style="5" customWidth="1"/>
    <col min="7943" max="7946" width="9.140625" style="5"/>
    <col min="7947" max="7947" width="65.7109375" style="5" customWidth="1"/>
    <col min="7948" max="8191" width="9.140625" style="5"/>
    <col min="8192" max="8192" width="9.5703125" style="5" customWidth="1"/>
    <col min="8193" max="8193" width="49.85546875" style="5" customWidth="1"/>
    <col min="8194" max="8198" width="13.28515625" style="5" customWidth="1"/>
    <col min="8199" max="8202" width="9.140625" style="5"/>
    <col min="8203" max="8203" width="65.7109375" style="5" customWidth="1"/>
    <col min="8204" max="8447" width="9.140625" style="5"/>
    <col min="8448" max="8448" width="9.5703125" style="5" customWidth="1"/>
    <col min="8449" max="8449" width="49.85546875" style="5" customWidth="1"/>
    <col min="8450" max="8454" width="13.28515625" style="5" customWidth="1"/>
    <col min="8455" max="8458" width="9.140625" style="5"/>
    <col min="8459" max="8459" width="65.7109375" style="5" customWidth="1"/>
    <col min="8460" max="8703" width="9.140625" style="5"/>
    <col min="8704" max="8704" width="9.5703125" style="5" customWidth="1"/>
    <col min="8705" max="8705" width="49.85546875" style="5" customWidth="1"/>
    <col min="8706" max="8710" width="13.28515625" style="5" customWidth="1"/>
    <col min="8711" max="8714" width="9.140625" style="5"/>
    <col min="8715" max="8715" width="65.7109375" style="5" customWidth="1"/>
    <col min="8716" max="8959" width="9.140625" style="5"/>
    <col min="8960" max="8960" width="9.5703125" style="5" customWidth="1"/>
    <col min="8961" max="8961" width="49.85546875" style="5" customWidth="1"/>
    <col min="8962" max="8966" width="13.28515625" style="5" customWidth="1"/>
    <col min="8967" max="8970" width="9.140625" style="5"/>
    <col min="8971" max="8971" width="65.7109375" style="5" customWidth="1"/>
    <col min="8972" max="9215" width="9.140625" style="5"/>
    <col min="9216" max="9216" width="9.5703125" style="5" customWidth="1"/>
    <col min="9217" max="9217" width="49.85546875" style="5" customWidth="1"/>
    <col min="9218" max="9222" width="13.28515625" style="5" customWidth="1"/>
    <col min="9223" max="9226" width="9.140625" style="5"/>
    <col min="9227" max="9227" width="65.7109375" style="5" customWidth="1"/>
    <col min="9228" max="9471" width="9.140625" style="5"/>
    <col min="9472" max="9472" width="9.5703125" style="5" customWidth="1"/>
    <col min="9473" max="9473" width="49.85546875" style="5" customWidth="1"/>
    <col min="9474" max="9478" width="13.28515625" style="5" customWidth="1"/>
    <col min="9479" max="9482" width="9.140625" style="5"/>
    <col min="9483" max="9483" width="65.7109375" style="5" customWidth="1"/>
    <col min="9484" max="9727" width="9.140625" style="5"/>
    <col min="9728" max="9728" width="9.5703125" style="5" customWidth="1"/>
    <col min="9729" max="9729" width="49.85546875" style="5" customWidth="1"/>
    <col min="9730" max="9734" width="13.28515625" style="5" customWidth="1"/>
    <col min="9735" max="9738" width="9.140625" style="5"/>
    <col min="9739" max="9739" width="65.7109375" style="5" customWidth="1"/>
    <col min="9740" max="9983" width="9.140625" style="5"/>
    <col min="9984" max="9984" width="9.5703125" style="5" customWidth="1"/>
    <col min="9985" max="9985" width="49.85546875" style="5" customWidth="1"/>
    <col min="9986" max="9990" width="13.28515625" style="5" customWidth="1"/>
    <col min="9991" max="9994" width="9.140625" style="5"/>
    <col min="9995" max="9995" width="65.7109375" style="5" customWidth="1"/>
    <col min="9996" max="10239" width="9.140625" style="5"/>
    <col min="10240" max="10240" width="9.5703125" style="5" customWidth="1"/>
    <col min="10241" max="10241" width="49.85546875" style="5" customWidth="1"/>
    <col min="10242" max="10246" width="13.28515625" style="5" customWidth="1"/>
    <col min="10247" max="10250" width="9.140625" style="5"/>
    <col min="10251" max="10251" width="65.7109375" style="5" customWidth="1"/>
    <col min="10252" max="10495" width="9.140625" style="5"/>
    <col min="10496" max="10496" width="9.5703125" style="5" customWidth="1"/>
    <col min="10497" max="10497" width="49.85546875" style="5" customWidth="1"/>
    <col min="10498" max="10502" width="13.28515625" style="5" customWidth="1"/>
    <col min="10503" max="10506" width="9.140625" style="5"/>
    <col min="10507" max="10507" width="65.7109375" style="5" customWidth="1"/>
    <col min="10508" max="10751" width="9.140625" style="5"/>
    <col min="10752" max="10752" width="9.5703125" style="5" customWidth="1"/>
    <col min="10753" max="10753" width="49.85546875" style="5" customWidth="1"/>
    <col min="10754" max="10758" width="13.28515625" style="5" customWidth="1"/>
    <col min="10759" max="10762" width="9.140625" style="5"/>
    <col min="10763" max="10763" width="65.7109375" style="5" customWidth="1"/>
    <col min="10764" max="11007" width="9.140625" style="5"/>
    <col min="11008" max="11008" width="9.5703125" style="5" customWidth="1"/>
    <col min="11009" max="11009" width="49.85546875" style="5" customWidth="1"/>
    <col min="11010" max="11014" width="13.28515625" style="5" customWidth="1"/>
    <col min="11015" max="11018" width="9.140625" style="5"/>
    <col min="11019" max="11019" width="65.7109375" style="5" customWidth="1"/>
    <col min="11020" max="11263" width="9.140625" style="5"/>
    <col min="11264" max="11264" width="9.5703125" style="5" customWidth="1"/>
    <col min="11265" max="11265" width="49.85546875" style="5" customWidth="1"/>
    <col min="11266" max="11270" width="13.28515625" style="5" customWidth="1"/>
    <col min="11271" max="11274" width="9.140625" style="5"/>
    <col min="11275" max="11275" width="65.7109375" style="5" customWidth="1"/>
    <col min="11276" max="11519" width="9.140625" style="5"/>
    <col min="11520" max="11520" width="9.5703125" style="5" customWidth="1"/>
    <col min="11521" max="11521" width="49.85546875" style="5" customWidth="1"/>
    <col min="11522" max="11526" width="13.28515625" style="5" customWidth="1"/>
    <col min="11527" max="11530" width="9.140625" style="5"/>
    <col min="11531" max="11531" width="65.7109375" style="5" customWidth="1"/>
    <col min="11532" max="11775" width="9.140625" style="5"/>
    <col min="11776" max="11776" width="9.5703125" style="5" customWidth="1"/>
    <col min="11777" max="11777" width="49.85546875" style="5" customWidth="1"/>
    <col min="11778" max="11782" width="13.28515625" style="5" customWidth="1"/>
    <col min="11783" max="11786" width="9.140625" style="5"/>
    <col min="11787" max="11787" width="65.7109375" style="5" customWidth="1"/>
    <col min="11788" max="12031" width="9.140625" style="5"/>
    <col min="12032" max="12032" width="9.5703125" style="5" customWidth="1"/>
    <col min="12033" max="12033" width="49.85546875" style="5" customWidth="1"/>
    <col min="12034" max="12038" width="13.28515625" style="5" customWidth="1"/>
    <col min="12039" max="12042" width="9.140625" style="5"/>
    <col min="12043" max="12043" width="65.7109375" style="5" customWidth="1"/>
    <col min="12044" max="12287" width="9.140625" style="5"/>
    <col min="12288" max="12288" width="9.5703125" style="5" customWidth="1"/>
    <col min="12289" max="12289" width="49.85546875" style="5" customWidth="1"/>
    <col min="12290" max="12294" width="13.28515625" style="5" customWidth="1"/>
    <col min="12295" max="12298" width="9.140625" style="5"/>
    <col min="12299" max="12299" width="65.7109375" style="5" customWidth="1"/>
    <col min="12300" max="12543" width="9.140625" style="5"/>
    <col min="12544" max="12544" width="9.5703125" style="5" customWidth="1"/>
    <col min="12545" max="12545" width="49.85546875" style="5" customWidth="1"/>
    <col min="12546" max="12550" width="13.28515625" style="5" customWidth="1"/>
    <col min="12551" max="12554" width="9.140625" style="5"/>
    <col min="12555" max="12555" width="65.7109375" style="5" customWidth="1"/>
    <col min="12556" max="12799" width="9.140625" style="5"/>
    <col min="12800" max="12800" width="9.5703125" style="5" customWidth="1"/>
    <col min="12801" max="12801" width="49.85546875" style="5" customWidth="1"/>
    <col min="12802" max="12806" width="13.28515625" style="5" customWidth="1"/>
    <col min="12807" max="12810" width="9.140625" style="5"/>
    <col min="12811" max="12811" width="65.7109375" style="5" customWidth="1"/>
    <col min="12812" max="13055" width="9.140625" style="5"/>
    <col min="13056" max="13056" width="9.5703125" style="5" customWidth="1"/>
    <col min="13057" max="13057" width="49.85546875" style="5" customWidth="1"/>
    <col min="13058" max="13062" width="13.28515625" style="5" customWidth="1"/>
    <col min="13063" max="13066" width="9.140625" style="5"/>
    <col min="13067" max="13067" width="65.7109375" style="5" customWidth="1"/>
    <col min="13068" max="13311" width="9.140625" style="5"/>
    <col min="13312" max="13312" width="9.5703125" style="5" customWidth="1"/>
    <col min="13313" max="13313" width="49.85546875" style="5" customWidth="1"/>
    <col min="13314" max="13318" width="13.28515625" style="5" customWidth="1"/>
    <col min="13319" max="13322" width="9.140625" style="5"/>
    <col min="13323" max="13323" width="65.7109375" style="5" customWidth="1"/>
    <col min="13324" max="13567" width="9.140625" style="5"/>
    <col min="13568" max="13568" width="9.5703125" style="5" customWidth="1"/>
    <col min="13569" max="13569" width="49.85546875" style="5" customWidth="1"/>
    <col min="13570" max="13574" width="13.28515625" style="5" customWidth="1"/>
    <col min="13575" max="13578" width="9.140625" style="5"/>
    <col min="13579" max="13579" width="65.7109375" style="5" customWidth="1"/>
    <col min="13580" max="13823" width="9.140625" style="5"/>
    <col min="13824" max="13824" width="9.5703125" style="5" customWidth="1"/>
    <col min="13825" max="13825" width="49.85546875" style="5" customWidth="1"/>
    <col min="13826" max="13830" width="13.28515625" style="5" customWidth="1"/>
    <col min="13831" max="13834" width="9.140625" style="5"/>
    <col min="13835" max="13835" width="65.7109375" style="5" customWidth="1"/>
    <col min="13836" max="14079" width="9.140625" style="5"/>
    <col min="14080" max="14080" width="9.5703125" style="5" customWidth="1"/>
    <col min="14081" max="14081" width="49.85546875" style="5" customWidth="1"/>
    <col min="14082" max="14086" width="13.28515625" style="5" customWidth="1"/>
    <col min="14087" max="14090" width="9.140625" style="5"/>
    <col min="14091" max="14091" width="65.7109375" style="5" customWidth="1"/>
    <col min="14092" max="14335" width="9.140625" style="5"/>
    <col min="14336" max="14336" width="9.5703125" style="5" customWidth="1"/>
    <col min="14337" max="14337" width="49.85546875" style="5" customWidth="1"/>
    <col min="14338" max="14342" width="13.28515625" style="5" customWidth="1"/>
    <col min="14343" max="14346" width="9.140625" style="5"/>
    <col min="14347" max="14347" width="65.7109375" style="5" customWidth="1"/>
    <col min="14348" max="14591" width="9.140625" style="5"/>
    <col min="14592" max="14592" width="9.5703125" style="5" customWidth="1"/>
    <col min="14593" max="14593" width="49.85546875" style="5" customWidth="1"/>
    <col min="14594" max="14598" width="13.28515625" style="5" customWidth="1"/>
    <col min="14599" max="14602" width="9.140625" style="5"/>
    <col min="14603" max="14603" width="65.7109375" style="5" customWidth="1"/>
    <col min="14604" max="14847" width="9.140625" style="5"/>
    <col min="14848" max="14848" width="9.5703125" style="5" customWidth="1"/>
    <col min="14849" max="14849" width="49.85546875" style="5" customWidth="1"/>
    <col min="14850" max="14854" width="13.28515625" style="5" customWidth="1"/>
    <col min="14855" max="14858" width="9.140625" style="5"/>
    <col min="14859" max="14859" width="65.7109375" style="5" customWidth="1"/>
    <col min="14860" max="15103" width="9.140625" style="5"/>
    <col min="15104" max="15104" width="9.5703125" style="5" customWidth="1"/>
    <col min="15105" max="15105" width="49.85546875" style="5" customWidth="1"/>
    <col min="15106" max="15110" width="13.28515625" style="5" customWidth="1"/>
    <col min="15111" max="15114" width="9.140625" style="5"/>
    <col min="15115" max="15115" width="65.7109375" style="5" customWidth="1"/>
    <col min="15116" max="15359" width="9.140625" style="5"/>
    <col min="15360" max="15360" width="9.5703125" style="5" customWidth="1"/>
    <col min="15361" max="15361" width="49.85546875" style="5" customWidth="1"/>
    <col min="15362" max="15366" width="13.28515625" style="5" customWidth="1"/>
    <col min="15367" max="15370" width="9.140625" style="5"/>
    <col min="15371" max="15371" width="65.7109375" style="5" customWidth="1"/>
    <col min="15372" max="15615" width="9.140625" style="5"/>
    <col min="15616" max="15616" width="9.5703125" style="5" customWidth="1"/>
    <col min="15617" max="15617" width="49.85546875" style="5" customWidth="1"/>
    <col min="15618" max="15622" width="13.28515625" style="5" customWidth="1"/>
    <col min="15623" max="15626" width="9.140625" style="5"/>
    <col min="15627" max="15627" width="65.7109375" style="5" customWidth="1"/>
    <col min="15628" max="15871" width="9.140625" style="5"/>
    <col min="15872" max="15872" width="9.5703125" style="5" customWidth="1"/>
    <col min="15873" max="15873" width="49.85546875" style="5" customWidth="1"/>
    <col min="15874" max="15878" width="13.28515625" style="5" customWidth="1"/>
    <col min="15879" max="15882" width="9.140625" style="5"/>
    <col min="15883" max="15883" width="65.7109375" style="5" customWidth="1"/>
    <col min="15884" max="16127" width="9.140625" style="5"/>
    <col min="16128" max="16128" width="9.5703125" style="5" customWidth="1"/>
    <col min="16129" max="16129" width="49.85546875" style="5" customWidth="1"/>
    <col min="16130" max="16134" width="13.28515625" style="5" customWidth="1"/>
    <col min="16135" max="16138" width="9.140625" style="5"/>
    <col min="16139" max="16139" width="65.7109375" style="5" customWidth="1"/>
    <col min="16140" max="16384" width="9.140625" style="5"/>
  </cols>
  <sheetData>
    <row r="2" spans="1:12" x14ac:dyDescent="0.2">
      <c r="B2" s="181"/>
    </row>
    <row r="3" spans="1:12" ht="15" x14ac:dyDescent="0.25">
      <c r="B3" s="181"/>
      <c r="C3" s="182"/>
      <c r="D3" s="182"/>
      <c r="E3" s="182"/>
      <c r="F3" s="40" t="s">
        <v>150</v>
      </c>
    </row>
    <row r="4" spans="1:12" s="1" customFormat="1" ht="9" customHeight="1" x14ac:dyDescent="0.25"/>
    <row r="5" spans="1:12" s="1" customFormat="1" ht="12.75" customHeight="1" x14ac:dyDescent="0.25"/>
    <row r="6" spans="1:12" s="1" customFormat="1" ht="12.75" customHeight="1" x14ac:dyDescent="0.25"/>
    <row r="7" spans="1:12" s="1" customFormat="1" ht="25.5" customHeight="1" x14ac:dyDescent="0.25">
      <c r="A7" s="8">
        <v>11.04</v>
      </c>
      <c r="B7" s="183" t="s">
        <v>152</v>
      </c>
      <c r="C7" s="183"/>
      <c r="D7" s="183"/>
      <c r="E7" s="183"/>
      <c r="F7" s="183"/>
    </row>
    <row r="8" spans="1:12" ht="12.75" customHeight="1" x14ac:dyDescent="0.2">
      <c r="G8" s="123" t="s">
        <v>63</v>
      </c>
    </row>
    <row r="9" spans="1:12" ht="18" customHeight="1" x14ac:dyDescent="0.2">
      <c r="B9" s="12" t="s">
        <v>64</v>
      </c>
      <c r="C9" s="184">
        <v>2009</v>
      </c>
      <c r="D9" s="184">
        <v>2010</v>
      </c>
      <c r="E9" s="184">
        <v>2011</v>
      </c>
      <c r="F9" s="184" t="s">
        <v>159</v>
      </c>
      <c r="G9" s="184" t="s">
        <v>160</v>
      </c>
    </row>
    <row r="10" spans="1:12" ht="12.75" customHeight="1" x14ac:dyDescent="0.2">
      <c r="B10" s="177"/>
    </row>
    <row r="11" spans="1:12" ht="12.75" customHeight="1" x14ac:dyDescent="0.2">
      <c r="A11" s="185"/>
      <c r="B11" s="13" t="s">
        <v>112</v>
      </c>
      <c r="C11" s="186">
        <f t="shared" ref="C11:G11" si="0">C12+C16</f>
        <v>116307.41824</v>
      </c>
      <c r="D11" s="186">
        <f t="shared" si="0"/>
        <v>135840.3550510041</v>
      </c>
      <c r="E11" s="186">
        <f t="shared" si="0"/>
        <v>140132.82963108318</v>
      </c>
      <c r="F11" s="186">
        <f t="shared" si="0"/>
        <v>149966.195255161</v>
      </c>
      <c r="G11" s="187">
        <f t="shared" si="0"/>
        <v>161498.5</v>
      </c>
      <c r="K11" s="13"/>
      <c r="L11" s="186"/>
    </row>
    <row r="12" spans="1:12" ht="12.75" customHeight="1" x14ac:dyDescent="0.2">
      <c r="A12" s="185"/>
      <c r="B12" s="177" t="s">
        <v>126</v>
      </c>
      <c r="C12" s="186">
        <f t="shared" ref="C12:G12" si="1">C13+C14</f>
        <v>14702.580429999989</v>
      </c>
      <c r="D12" s="186">
        <f t="shared" si="1"/>
        <v>15118.680049999997</v>
      </c>
      <c r="E12" s="186">
        <f t="shared" si="1"/>
        <v>13030.034520000001</v>
      </c>
      <c r="F12" s="186">
        <f t="shared" si="1"/>
        <v>15626.76376</v>
      </c>
      <c r="G12" s="187">
        <f t="shared" si="1"/>
        <v>16500</v>
      </c>
      <c r="K12" s="13"/>
      <c r="L12" s="188"/>
    </row>
    <row r="13" spans="1:12" ht="12.75" customHeight="1" x14ac:dyDescent="0.2">
      <c r="A13" s="185"/>
      <c r="B13" s="177" t="s">
        <v>127</v>
      </c>
      <c r="C13" s="189">
        <v>565.55727000000002</v>
      </c>
      <c r="D13" s="189">
        <v>251.62106999999997</v>
      </c>
      <c r="E13" s="189">
        <v>173.49334000000002</v>
      </c>
      <c r="F13" s="189">
        <v>299.11947999999995</v>
      </c>
      <c r="G13" s="190">
        <v>248.5</v>
      </c>
      <c r="K13" s="13"/>
      <c r="L13" s="188"/>
    </row>
    <row r="14" spans="1:12" ht="12.75" customHeight="1" x14ac:dyDescent="0.2">
      <c r="A14" s="185"/>
      <c r="B14" s="177" t="s">
        <v>128</v>
      </c>
      <c r="C14" s="189">
        <v>14137.02315999999</v>
      </c>
      <c r="D14" s="189">
        <v>14867.058979999998</v>
      </c>
      <c r="E14" s="189">
        <v>12856.54118</v>
      </c>
      <c r="F14" s="189">
        <v>15327.64428</v>
      </c>
      <c r="G14" s="190">
        <v>16251.5</v>
      </c>
      <c r="K14" s="191"/>
      <c r="L14" s="188"/>
    </row>
    <row r="15" spans="1:12" ht="12.75" customHeight="1" x14ac:dyDescent="0.2">
      <c r="A15" s="185"/>
      <c r="B15" s="177"/>
      <c r="C15" s="192"/>
      <c r="D15" s="192"/>
      <c r="E15" s="192"/>
      <c r="F15" s="192"/>
      <c r="G15" s="193"/>
      <c r="K15" s="13"/>
      <c r="L15" s="188"/>
    </row>
    <row r="16" spans="1:12" ht="12.75" customHeight="1" x14ac:dyDescent="0.2">
      <c r="A16" s="185"/>
      <c r="B16" s="177" t="s">
        <v>129</v>
      </c>
      <c r="C16" s="188">
        <f t="shared" ref="C16:G16" si="2">C17+C18</f>
        <v>101604.83781000001</v>
      </c>
      <c r="D16" s="188">
        <f t="shared" si="2"/>
        <v>120721.67500100409</v>
      </c>
      <c r="E16" s="188">
        <f t="shared" si="2"/>
        <v>127102.79511108316</v>
      </c>
      <c r="F16" s="188">
        <f t="shared" si="2"/>
        <v>134339.431495161</v>
      </c>
      <c r="G16" s="194">
        <f t="shared" si="2"/>
        <v>144998.5</v>
      </c>
      <c r="K16" s="13"/>
      <c r="L16" s="188"/>
    </row>
    <row r="17" spans="1:12" ht="12.75" customHeight="1" x14ac:dyDescent="0.2">
      <c r="A17" s="185"/>
      <c r="B17" s="177" t="s">
        <v>130</v>
      </c>
      <c r="C17" s="189">
        <v>7.3140200000000002</v>
      </c>
      <c r="D17" s="189">
        <v>0.86873</v>
      </c>
      <c r="E17" s="189">
        <v>1.4182900000000001</v>
      </c>
      <c r="F17" s="189">
        <v>2.7297599999999997</v>
      </c>
      <c r="G17" s="190">
        <v>20.5</v>
      </c>
      <c r="K17" s="13"/>
      <c r="L17" s="187"/>
    </row>
    <row r="18" spans="1:12" ht="12.75" customHeight="1" x14ac:dyDescent="0.2">
      <c r="A18" s="185"/>
      <c r="B18" s="177" t="s">
        <v>133</v>
      </c>
      <c r="C18" s="189">
        <v>101597.52379000001</v>
      </c>
      <c r="D18" s="189">
        <v>120720.80627100408</v>
      </c>
      <c r="E18" s="189">
        <v>127101.37682108316</v>
      </c>
      <c r="F18" s="189">
        <v>134336.70173516101</v>
      </c>
      <c r="G18" s="190">
        <v>144978</v>
      </c>
      <c r="L18" s="195"/>
    </row>
    <row r="19" spans="1:12" ht="12.75" customHeight="1" x14ac:dyDescent="0.2">
      <c r="A19" s="185"/>
      <c r="B19" s="177"/>
      <c r="C19" s="192"/>
      <c r="D19" s="192"/>
      <c r="E19" s="192"/>
      <c r="F19" s="192"/>
      <c r="G19" s="193"/>
    </row>
    <row r="20" spans="1:12" ht="12.75" customHeight="1" x14ac:dyDescent="0.2">
      <c r="A20" s="185"/>
      <c r="B20" s="13" t="s">
        <v>65</v>
      </c>
      <c r="C20" s="188">
        <f>C21+C22</f>
        <v>109943.42041000001</v>
      </c>
      <c r="D20" s="188">
        <f t="shared" ref="D20:G20" si="3">D21+D22</f>
        <v>106058.94259999999</v>
      </c>
      <c r="E20" s="188">
        <f t="shared" si="3"/>
        <v>105536.55883999997</v>
      </c>
      <c r="F20" s="188">
        <f t="shared" si="3"/>
        <v>125025.42089999997</v>
      </c>
      <c r="G20" s="194">
        <f t="shared" si="3"/>
        <v>133265.79999999999</v>
      </c>
    </row>
    <row r="21" spans="1:12" ht="12.75" customHeight="1" x14ac:dyDescent="0.2">
      <c r="A21" s="185"/>
      <c r="B21" s="177" t="s">
        <v>131</v>
      </c>
      <c r="C21" s="189">
        <v>2343.1439499999988</v>
      </c>
      <c r="D21" s="189">
        <v>2128.6735800000006</v>
      </c>
      <c r="E21" s="189">
        <v>2258.2205900000004</v>
      </c>
      <c r="F21" s="189">
        <v>2366.6977300000003</v>
      </c>
      <c r="G21" s="190">
        <v>2111.8000000000002</v>
      </c>
    </row>
    <row r="22" spans="1:12" ht="12.75" customHeight="1" x14ac:dyDescent="0.2">
      <c r="A22" s="185"/>
      <c r="B22" s="177" t="s">
        <v>132</v>
      </c>
      <c r="C22" s="189">
        <v>107600.27646000001</v>
      </c>
      <c r="D22" s="189">
        <v>103930.26901999999</v>
      </c>
      <c r="E22" s="189">
        <v>103278.33824999997</v>
      </c>
      <c r="F22" s="189">
        <v>122658.72316999997</v>
      </c>
      <c r="G22" s="190">
        <v>131154</v>
      </c>
    </row>
    <row r="23" spans="1:12" ht="12.75" customHeight="1" x14ac:dyDescent="0.2">
      <c r="A23" s="185"/>
      <c r="B23" s="177"/>
      <c r="C23" s="192"/>
      <c r="G23" s="196"/>
    </row>
    <row r="24" spans="1:12" ht="12.75" customHeight="1" x14ac:dyDescent="0.2">
      <c r="A24" s="185"/>
      <c r="B24" s="13" t="s">
        <v>66</v>
      </c>
      <c r="C24" s="188">
        <f t="shared" ref="C24:G24" si="4">C25+C26</f>
        <v>111664.12526460001</v>
      </c>
      <c r="D24" s="188">
        <f t="shared" si="4"/>
        <v>128009.35146114998</v>
      </c>
      <c r="E24" s="188">
        <f t="shared" si="4"/>
        <v>184352.47937961045</v>
      </c>
      <c r="F24" s="188">
        <f t="shared" si="4"/>
        <v>155077.56271656725</v>
      </c>
      <c r="G24" s="194">
        <f t="shared" si="4"/>
        <v>170935.2</v>
      </c>
    </row>
    <row r="25" spans="1:12" ht="12.75" customHeight="1" x14ac:dyDescent="0.2">
      <c r="A25" s="185"/>
      <c r="B25" s="177" t="s">
        <v>134</v>
      </c>
      <c r="C25" s="189">
        <v>0</v>
      </c>
      <c r="D25" s="192">
        <v>0</v>
      </c>
      <c r="E25" s="192">
        <v>0</v>
      </c>
      <c r="F25" s="192">
        <v>0</v>
      </c>
      <c r="G25" s="193"/>
    </row>
    <row r="26" spans="1:12" ht="12.75" customHeight="1" x14ac:dyDescent="0.2">
      <c r="A26" s="185"/>
      <c r="B26" s="177" t="s">
        <v>135</v>
      </c>
      <c r="C26" s="192">
        <f t="shared" ref="C26:F26" si="5">C27+C28</f>
        <v>111664.12526460001</v>
      </c>
      <c r="D26" s="192">
        <f t="shared" si="5"/>
        <v>128009.35146114998</v>
      </c>
      <c r="E26" s="192">
        <f t="shared" si="5"/>
        <v>184352.47937961045</v>
      </c>
      <c r="F26" s="192">
        <f t="shared" si="5"/>
        <v>155077.56271656725</v>
      </c>
      <c r="G26" s="193">
        <v>170935.2</v>
      </c>
    </row>
    <row r="27" spans="1:12" ht="12.75" customHeight="1" x14ac:dyDescent="0.2">
      <c r="A27" s="185"/>
      <c r="B27" s="177" t="s">
        <v>136</v>
      </c>
      <c r="C27" s="189">
        <v>108210.15393460001</v>
      </c>
      <c r="D27" s="189">
        <v>122122.49566114998</v>
      </c>
      <c r="E27" s="189">
        <v>175980.89983597409</v>
      </c>
      <c r="F27" s="189">
        <v>146871.90428020363</v>
      </c>
      <c r="G27" s="190">
        <v>164187.9</v>
      </c>
    </row>
    <row r="28" spans="1:12" ht="12.75" customHeight="1" x14ac:dyDescent="0.2">
      <c r="A28" s="185"/>
      <c r="B28" s="197" t="s">
        <v>137</v>
      </c>
      <c r="C28" s="189">
        <v>3453.9713300000003</v>
      </c>
      <c r="D28" s="192">
        <v>5886.8558000000003</v>
      </c>
      <c r="E28" s="192">
        <v>8371.5795436363624</v>
      </c>
      <c r="F28" s="192">
        <v>8205.6584363636357</v>
      </c>
      <c r="G28" s="193">
        <v>6747.3</v>
      </c>
    </row>
    <row r="29" spans="1:12" ht="12.75" customHeight="1" x14ac:dyDescent="0.2">
      <c r="A29" s="185"/>
      <c r="B29" s="177"/>
      <c r="C29" s="192"/>
      <c r="G29" s="196"/>
    </row>
    <row r="30" spans="1:12" ht="28.5" customHeight="1" x14ac:dyDescent="0.2">
      <c r="A30" s="185"/>
      <c r="B30" s="191" t="s">
        <v>67</v>
      </c>
      <c r="C30" s="188">
        <f t="shared" ref="C30:G30" si="6">C31+C32</f>
        <v>43262.488259999998</v>
      </c>
      <c r="D30" s="188">
        <f t="shared" si="6"/>
        <v>54858.025569999998</v>
      </c>
      <c r="E30" s="188">
        <f t="shared" si="6"/>
        <v>61580.600570000002</v>
      </c>
      <c r="F30" s="188">
        <f t="shared" si="6"/>
        <v>68191.362820000009</v>
      </c>
      <c r="G30" s="194">
        <f t="shared" si="6"/>
        <v>74307.199999999997</v>
      </c>
    </row>
    <row r="31" spans="1:12" ht="12.75" customHeight="1" x14ac:dyDescent="0.2">
      <c r="A31" s="185"/>
      <c r="B31" s="177" t="s">
        <v>138</v>
      </c>
      <c r="C31" s="189">
        <v>42203.92323</v>
      </c>
      <c r="D31" s="189">
        <v>52931.154020000002</v>
      </c>
      <c r="E31" s="189">
        <v>59881.685310000001</v>
      </c>
      <c r="F31" s="189">
        <v>66656.940520000004</v>
      </c>
      <c r="G31" s="190">
        <v>73164.2</v>
      </c>
    </row>
    <row r="32" spans="1:12" s="199" customFormat="1" ht="12.75" customHeight="1" x14ac:dyDescent="0.2">
      <c r="A32" s="198"/>
      <c r="B32" s="177" t="s">
        <v>139</v>
      </c>
      <c r="C32" s="189">
        <v>1058.5650299999995</v>
      </c>
      <c r="D32" s="192">
        <v>1926.8715499999998</v>
      </c>
      <c r="E32" s="192">
        <v>1698.91526</v>
      </c>
      <c r="F32" s="192">
        <v>1534.4223</v>
      </c>
      <c r="G32" s="193">
        <v>1143</v>
      </c>
    </row>
    <row r="33" spans="1:7" ht="12.75" customHeight="1" x14ac:dyDescent="0.2">
      <c r="A33" s="185"/>
      <c r="B33" s="177"/>
      <c r="C33" s="192"/>
      <c r="G33" s="196"/>
    </row>
    <row r="34" spans="1:7" ht="25.5" customHeight="1" x14ac:dyDescent="0.2">
      <c r="A34" s="185"/>
      <c r="B34" s="191" t="s">
        <v>68</v>
      </c>
      <c r="C34" s="188">
        <f t="shared" ref="C34:G34" si="7">C35+C36+C37+C38</f>
        <v>49406.547640000041</v>
      </c>
      <c r="D34" s="188">
        <f t="shared" si="7"/>
        <v>44726.359449999996</v>
      </c>
      <c r="E34" s="188">
        <f t="shared" si="7"/>
        <v>48410.091170000007</v>
      </c>
      <c r="F34" s="188">
        <f t="shared" si="7"/>
        <v>54321.422579999999</v>
      </c>
      <c r="G34" s="194">
        <f t="shared" si="7"/>
        <v>52476.799999999996</v>
      </c>
    </row>
    <row r="35" spans="1:7" ht="12.75" customHeight="1" x14ac:dyDescent="0.2">
      <c r="A35" s="185"/>
      <c r="B35" s="177" t="s">
        <v>140</v>
      </c>
      <c r="C35" s="189">
        <v>29116.529670000033</v>
      </c>
      <c r="D35" s="189">
        <v>27250.535069999998</v>
      </c>
      <c r="E35" s="189">
        <v>29044.068330000002</v>
      </c>
      <c r="F35" s="189">
        <v>33998.048989999996</v>
      </c>
      <c r="G35" s="190">
        <v>32040.6</v>
      </c>
    </row>
    <row r="36" spans="1:7" ht="12.75" customHeight="1" x14ac:dyDescent="0.2">
      <c r="A36" s="185"/>
      <c r="B36" s="177" t="s">
        <v>141</v>
      </c>
      <c r="C36" s="189">
        <v>0</v>
      </c>
      <c r="D36" s="189">
        <v>0</v>
      </c>
      <c r="E36" s="189">
        <v>0</v>
      </c>
      <c r="F36" s="189">
        <v>0</v>
      </c>
      <c r="G36" s="190"/>
    </row>
    <row r="37" spans="1:7" ht="12.75" customHeight="1" x14ac:dyDescent="0.2">
      <c r="A37" s="185"/>
      <c r="B37" s="177" t="s">
        <v>142</v>
      </c>
      <c r="C37" s="189">
        <v>9744.4044800000029</v>
      </c>
      <c r="D37" s="189">
        <v>7025.8989499999998</v>
      </c>
      <c r="E37" s="189">
        <v>9407.6888000000017</v>
      </c>
      <c r="F37" s="189">
        <v>9713.0150799999992</v>
      </c>
      <c r="G37" s="190">
        <v>9705.7999999999993</v>
      </c>
    </row>
    <row r="38" spans="1:7" s="199" customFormat="1" ht="12.75" customHeight="1" x14ac:dyDescent="0.2">
      <c r="A38" s="198"/>
      <c r="B38" s="177" t="s">
        <v>143</v>
      </c>
      <c r="C38" s="189">
        <v>10545.613490000005</v>
      </c>
      <c r="D38" s="192">
        <v>10449.925429999998</v>
      </c>
      <c r="E38" s="192">
        <v>9958.3340400000016</v>
      </c>
      <c r="F38" s="192">
        <v>10610.358510000002</v>
      </c>
      <c r="G38" s="193">
        <v>10730.4</v>
      </c>
    </row>
    <row r="39" spans="1:7" ht="12.75" customHeight="1" x14ac:dyDescent="0.2">
      <c r="A39" s="185"/>
      <c r="B39" s="177"/>
      <c r="C39" s="192"/>
      <c r="G39" s="196"/>
    </row>
    <row r="40" spans="1:7" ht="10.5" customHeight="1" x14ac:dyDescent="0.2">
      <c r="A40" s="185"/>
      <c r="B40" s="13" t="s">
        <v>69</v>
      </c>
      <c r="C40" s="188">
        <f>SUM(C41:C43)</f>
        <v>245328.80710000001</v>
      </c>
      <c r="D40" s="188">
        <f t="shared" ref="D40:G40" si="8">SUM(D41:D43)</f>
        <v>152137.56294785408</v>
      </c>
      <c r="E40" s="188">
        <f t="shared" si="8"/>
        <v>111364.66622785002</v>
      </c>
      <c r="F40" s="188">
        <f t="shared" si="8"/>
        <v>153404.12407763183</v>
      </c>
      <c r="G40" s="194">
        <f t="shared" si="8"/>
        <v>129240.6</v>
      </c>
    </row>
    <row r="41" spans="1:7" ht="12.75" customHeight="1" x14ac:dyDescent="0.2">
      <c r="A41" s="185"/>
      <c r="B41" s="177" t="s">
        <v>144</v>
      </c>
      <c r="C41" s="189">
        <v>47438.699599999993</v>
      </c>
      <c r="D41" s="189">
        <v>45416.193122727273</v>
      </c>
      <c r="E41" s="189"/>
      <c r="F41" s="189">
        <v>49271.21320818182</v>
      </c>
      <c r="G41" s="190">
        <v>46206</v>
      </c>
    </row>
    <row r="42" spans="1:7" ht="12.75" customHeight="1" x14ac:dyDescent="0.2">
      <c r="A42" s="185"/>
      <c r="B42" s="177" t="s">
        <v>145</v>
      </c>
      <c r="C42" s="189">
        <v>164792.86929000003</v>
      </c>
      <c r="D42" s="189">
        <v>66323.686590000143</v>
      </c>
      <c r="E42" s="189">
        <v>68436.19011000001</v>
      </c>
      <c r="F42" s="189">
        <v>54259.776740000023</v>
      </c>
      <c r="G42" s="190">
        <v>35423</v>
      </c>
    </row>
    <row r="43" spans="1:7" ht="12.75" customHeight="1" x14ac:dyDescent="0.2">
      <c r="A43" s="185"/>
      <c r="B43" s="177" t="s">
        <v>146</v>
      </c>
      <c r="C43" s="189">
        <v>33097.238209999989</v>
      </c>
      <c r="D43" s="192">
        <v>40397.683235126671</v>
      </c>
      <c r="E43" s="192">
        <v>42928.476117850005</v>
      </c>
      <c r="F43" s="192">
        <v>49873.134129449994</v>
      </c>
      <c r="G43" s="193">
        <v>47611.6</v>
      </c>
    </row>
    <row r="44" spans="1:7" ht="12.75" customHeight="1" x14ac:dyDescent="0.2">
      <c r="A44" s="185"/>
      <c r="B44" s="177"/>
      <c r="C44" s="192"/>
      <c r="G44" s="196"/>
    </row>
    <row r="45" spans="1:7" s="199" customFormat="1" ht="12.75" customHeight="1" x14ac:dyDescent="0.2">
      <c r="A45" s="198"/>
      <c r="B45" s="13" t="s">
        <v>101</v>
      </c>
      <c r="C45" s="186">
        <v>68625.642909999995</v>
      </c>
      <c r="D45" s="188">
        <v>68776.750589999996</v>
      </c>
      <c r="E45" s="188">
        <v>66472.898008727265</v>
      </c>
      <c r="F45" s="188">
        <v>52533.295851818199</v>
      </c>
      <c r="G45" s="194">
        <v>52730.3</v>
      </c>
    </row>
    <row r="46" spans="1:7" ht="12.75" customHeight="1" x14ac:dyDescent="0.2">
      <c r="A46" s="185"/>
      <c r="B46" s="177"/>
      <c r="C46" s="192"/>
      <c r="G46" s="196"/>
    </row>
    <row r="47" spans="1:7" ht="12.75" customHeight="1" x14ac:dyDescent="0.2">
      <c r="A47" s="185"/>
      <c r="B47" s="200" t="s">
        <v>70</v>
      </c>
      <c r="C47" s="201">
        <f t="shared" ref="C47:G47" si="9">C11+C20+C24+C30+C34+C40+C45</f>
        <v>744538.44982460001</v>
      </c>
      <c r="D47" s="201">
        <f t="shared" si="9"/>
        <v>690407.34767000808</v>
      </c>
      <c r="E47" s="201">
        <f t="shared" si="9"/>
        <v>717850.12382727081</v>
      </c>
      <c r="F47" s="201">
        <f t="shared" si="9"/>
        <v>758519.38420117821</v>
      </c>
      <c r="G47" s="202">
        <f t="shared" si="9"/>
        <v>774454.4</v>
      </c>
    </row>
    <row r="48" spans="1:7" x14ac:dyDescent="0.2">
      <c r="B48" s="169"/>
      <c r="C48" s="169"/>
      <c r="D48" s="169"/>
      <c r="E48" s="169"/>
      <c r="F48" s="169"/>
    </row>
    <row r="49" spans="2:6" ht="15" x14ac:dyDescent="0.25">
      <c r="B49" s="36" t="s">
        <v>71</v>
      </c>
      <c r="C49" s="203"/>
      <c r="D49" s="203"/>
      <c r="E49" s="203"/>
      <c r="F49" s="203"/>
    </row>
    <row r="50" spans="2:6" x14ac:dyDescent="0.2">
      <c r="B50" s="199"/>
      <c r="C50" s="204"/>
      <c r="D50" s="204"/>
      <c r="E50" s="204"/>
      <c r="F50" s="204" t="s">
        <v>25</v>
      </c>
    </row>
    <row r="51" spans="2:6" x14ac:dyDescent="0.2">
      <c r="B51" s="199"/>
      <c r="C51" s="204"/>
      <c r="D51" s="204"/>
      <c r="E51" s="204"/>
      <c r="F51" s="204"/>
    </row>
    <row r="52" spans="2:6" x14ac:dyDescent="0.2">
      <c r="B52" s="199"/>
      <c r="C52" s="204"/>
      <c r="D52" s="204"/>
      <c r="E52" s="204"/>
      <c r="F52" s="204"/>
    </row>
    <row r="53" spans="2:6" x14ac:dyDescent="0.2">
      <c r="B53" s="199"/>
      <c r="C53" s="204"/>
      <c r="D53" s="204"/>
      <c r="E53" s="204"/>
      <c r="F53" s="204"/>
    </row>
    <row r="54" spans="2:6" x14ac:dyDescent="0.2">
      <c r="B54" s="199"/>
      <c r="C54" s="204"/>
      <c r="D54" s="204"/>
      <c r="E54" s="204"/>
      <c r="F54" s="204"/>
    </row>
    <row r="55" spans="2:6" x14ac:dyDescent="0.2">
      <c r="B55" s="199"/>
      <c r="C55" s="204"/>
      <c r="D55" s="204"/>
      <c r="E55" s="204"/>
      <c r="F55" s="204"/>
    </row>
    <row r="56" spans="2:6" x14ac:dyDescent="0.2">
      <c r="B56" s="199"/>
      <c r="C56" s="204"/>
      <c r="D56" s="204"/>
      <c r="E56" s="204"/>
      <c r="F56" s="204"/>
    </row>
    <row r="57" spans="2:6" x14ac:dyDescent="0.2">
      <c r="B57" s="199"/>
      <c r="C57" s="204"/>
      <c r="D57" s="204"/>
      <c r="E57" s="204"/>
      <c r="F57" s="204"/>
    </row>
    <row r="58" spans="2:6" x14ac:dyDescent="0.2">
      <c r="B58" s="199"/>
      <c r="C58" s="204"/>
      <c r="D58" s="204"/>
      <c r="E58" s="204"/>
      <c r="F58" s="204"/>
    </row>
    <row r="59" spans="2:6" x14ac:dyDescent="0.2">
      <c r="B59" s="199"/>
      <c r="C59" s="204"/>
      <c r="D59" s="204"/>
      <c r="E59" s="204"/>
      <c r="F59" s="204"/>
    </row>
    <row r="60" spans="2:6" x14ac:dyDescent="0.2">
      <c r="B60" s="199"/>
      <c r="C60" s="204"/>
      <c r="D60" s="204"/>
      <c r="E60" s="204"/>
      <c r="F60" s="204"/>
    </row>
    <row r="68" spans="1:6" ht="9.75" customHeight="1" x14ac:dyDescent="0.25">
      <c r="A68" s="1"/>
      <c r="B68" s="1"/>
      <c r="C68" s="1"/>
      <c r="D68" s="1"/>
      <c r="E68" s="1"/>
      <c r="F68" s="1"/>
    </row>
    <row r="69" spans="1:6" ht="15" x14ac:dyDescent="0.25">
      <c r="A69" s="38" t="e">
        <f>'[2].02R'!B62:AM62+1</f>
        <v>#VALUE!</v>
      </c>
      <c r="B69" s="38"/>
      <c r="C69" s="38"/>
      <c r="D69" s="38"/>
      <c r="E69" s="38"/>
      <c r="F69" s="38"/>
    </row>
  </sheetData>
  <mergeCells count="2">
    <mergeCell ref="B7:F7"/>
    <mergeCell ref="A69:F69"/>
  </mergeCell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85725</xdr:rowOff>
              </from>
              <to>
                <xdr:col>0</xdr:col>
                <xdr:colOff>771525</xdr:colOff>
                <xdr:row>2</xdr:row>
                <xdr:rowOff>161925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6"/>
  <sheetViews>
    <sheetView zoomScaleNormal="100" zoomScaleSheetLayoutView="100" workbookViewId="0">
      <selection activeCell="I4" sqref="I4"/>
    </sheetView>
  </sheetViews>
  <sheetFormatPr defaultRowHeight="15" x14ac:dyDescent="0.25"/>
  <cols>
    <col min="1" max="1" width="10.85546875" style="1" customWidth="1"/>
    <col min="2" max="2" width="25.140625" style="1" customWidth="1"/>
    <col min="3" max="5" width="10.140625" style="1" customWidth="1"/>
    <col min="6" max="6" width="12.28515625" style="1" customWidth="1"/>
    <col min="7" max="7" width="9.140625" style="1"/>
    <col min="8" max="8" width="9.140625" style="1" customWidth="1"/>
    <col min="9" max="9" width="12.7109375" style="1" customWidth="1"/>
    <col min="10" max="10" width="15.28515625" style="1" customWidth="1"/>
    <col min="11" max="12" width="9.140625" style="1" customWidth="1"/>
    <col min="13" max="13" width="15.5703125" style="1" customWidth="1"/>
    <col min="14" max="15" width="13" style="1" customWidth="1"/>
    <col min="16" max="16" width="9.140625" style="1" customWidth="1"/>
    <col min="17" max="225" width="9.140625" style="1"/>
    <col min="226" max="226" width="10.85546875" style="1" customWidth="1"/>
    <col min="227" max="227" width="25.140625" style="1" customWidth="1"/>
    <col min="228" max="258" width="0" style="1" hidden="1" customWidth="1"/>
    <col min="259" max="259" width="10.7109375" style="1" customWidth="1"/>
    <col min="260" max="262" width="10.140625" style="1" customWidth="1"/>
    <col min="263" max="263" width="10.85546875" style="1" customWidth="1"/>
    <col min="264" max="264" width="9.140625" style="1"/>
    <col min="265" max="273" width="0" style="1" hidden="1" customWidth="1"/>
    <col min="274" max="481" width="9.140625" style="1"/>
    <col min="482" max="482" width="10.85546875" style="1" customWidth="1"/>
    <col min="483" max="483" width="25.140625" style="1" customWidth="1"/>
    <col min="484" max="514" width="0" style="1" hidden="1" customWidth="1"/>
    <col min="515" max="515" width="10.7109375" style="1" customWidth="1"/>
    <col min="516" max="518" width="10.140625" style="1" customWidth="1"/>
    <col min="519" max="519" width="10.85546875" style="1" customWidth="1"/>
    <col min="520" max="520" width="9.140625" style="1"/>
    <col min="521" max="529" width="0" style="1" hidden="1" customWidth="1"/>
    <col min="530" max="737" width="9.140625" style="1"/>
    <col min="738" max="738" width="10.85546875" style="1" customWidth="1"/>
    <col min="739" max="739" width="25.140625" style="1" customWidth="1"/>
    <col min="740" max="770" width="0" style="1" hidden="1" customWidth="1"/>
    <col min="771" max="771" width="10.7109375" style="1" customWidth="1"/>
    <col min="772" max="774" width="10.140625" style="1" customWidth="1"/>
    <col min="775" max="775" width="10.85546875" style="1" customWidth="1"/>
    <col min="776" max="776" width="9.140625" style="1"/>
    <col min="777" max="785" width="0" style="1" hidden="1" customWidth="1"/>
    <col min="786" max="993" width="9.140625" style="1"/>
    <col min="994" max="994" width="10.85546875" style="1" customWidth="1"/>
    <col min="995" max="995" width="25.140625" style="1" customWidth="1"/>
    <col min="996" max="1026" width="0" style="1" hidden="1" customWidth="1"/>
    <col min="1027" max="1027" width="10.7109375" style="1" customWidth="1"/>
    <col min="1028" max="1030" width="10.140625" style="1" customWidth="1"/>
    <col min="1031" max="1031" width="10.85546875" style="1" customWidth="1"/>
    <col min="1032" max="1032" width="9.140625" style="1"/>
    <col min="1033" max="1041" width="0" style="1" hidden="1" customWidth="1"/>
    <col min="1042" max="1249" width="9.140625" style="1"/>
    <col min="1250" max="1250" width="10.85546875" style="1" customWidth="1"/>
    <col min="1251" max="1251" width="25.140625" style="1" customWidth="1"/>
    <col min="1252" max="1282" width="0" style="1" hidden="1" customWidth="1"/>
    <col min="1283" max="1283" width="10.7109375" style="1" customWidth="1"/>
    <col min="1284" max="1286" width="10.140625" style="1" customWidth="1"/>
    <col min="1287" max="1287" width="10.85546875" style="1" customWidth="1"/>
    <col min="1288" max="1288" width="9.140625" style="1"/>
    <col min="1289" max="1297" width="0" style="1" hidden="1" customWidth="1"/>
    <col min="1298" max="1505" width="9.140625" style="1"/>
    <col min="1506" max="1506" width="10.85546875" style="1" customWidth="1"/>
    <col min="1507" max="1507" width="25.140625" style="1" customWidth="1"/>
    <col min="1508" max="1538" width="0" style="1" hidden="1" customWidth="1"/>
    <col min="1539" max="1539" width="10.7109375" style="1" customWidth="1"/>
    <col min="1540" max="1542" width="10.140625" style="1" customWidth="1"/>
    <col min="1543" max="1543" width="10.85546875" style="1" customWidth="1"/>
    <col min="1544" max="1544" width="9.140625" style="1"/>
    <col min="1545" max="1553" width="0" style="1" hidden="1" customWidth="1"/>
    <col min="1554" max="1761" width="9.140625" style="1"/>
    <col min="1762" max="1762" width="10.85546875" style="1" customWidth="1"/>
    <col min="1763" max="1763" width="25.140625" style="1" customWidth="1"/>
    <col min="1764" max="1794" width="0" style="1" hidden="1" customWidth="1"/>
    <col min="1795" max="1795" width="10.7109375" style="1" customWidth="1"/>
    <col min="1796" max="1798" width="10.140625" style="1" customWidth="1"/>
    <col min="1799" max="1799" width="10.85546875" style="1" customWidth="1"/>
    <col min="1800" max="1800" width="9.140625" style="1"/>
    <col min="1801" max="1809" width="0" style="1" hidden="1" customWidth="1"/>
    <col min="1810" max="2017" width="9.140625" style="1"/>
    <col min="2018" max="2018" width="10.85546875" style="1" customWidth="1"/>
    <col min="2019" max="2019" width="25.140625" style="1" customWidth="1"/>
    <col min="2020" max="2050" width="0" style="1" hidden="1" customWidth="1"/>
    <col min="2051" max="2051" width="10.7109375" style="1" customWidth="1"/>
    <col min="2052" max="2054" width="10.140625" style="1" customWidth="1"/>
    <col min="2055" max="2055" width="10.85546875" style="1" customWidth="1"/>
    <col min="2056" max="2056" width="9.140625" style="1"/>
    <col min="2057" max="2065" width="0" style="1" hidden="1" customWidth="1"/>
    <col min="2066" max="2273" width="9.140625" style="1"/>
    <col min="2274" max="2274" width="10.85546875" style="1" customWidth="1"/>
    <col min="2275" max="2275" width="25.140625" style="1" customWidth="1"/>
    <col min="2276" max="2306" width="0" style="1" hidden="1" customWidth="1"/>
    <col min="2307" max="2307" width="10.7109375" style="1" customWidth="1"/>
    <col min="2308" max="2310" width="10.140625" style="1" customWidth="1"/>
    <col min="2311" max="2311" width="10.85546875" style="1" customWidth="1"/>
    <col min="2312" max="2312" width="9.140625" style="1"/>
    <col min="2313" max="2321" width="0" style="1" hidden="1" customWidth="1"/>
    <col min="2322" max="2529" width="9.140625" style="1"/>
    <col min="2530" max="2530" width="10.85546875" style="1" customWidth="1"/>
    <col min="2531" max="2531" width="25.140625" style="1" customWidth="1"/>
    <col min="2532" max="2562" width="0" style="1" hidden="1" customWidth="1"/>
    <col min="2563" max="2563" width="10.7109375" style="1" customWidth="1"/>
    <col min="2564" max="2566" width="10.140625" style="1" customWidth="1"/>
    <col min="2567" max="2567" width="10.85546875" style="1" customWidth="1"/>
    <col min="2568" max="2568" width="9.140625" style="1"/>
    <col min="2569" max="2577" width="0" style="1" hidden="1" customWidth="1"/>
    <col min="2578" max="2785" width="9.140625" style="1"/>
    <col min="2786" max="2786" width="10.85546875" style="1" customWidth="1"/>
    <col min="2787" max="2787" width="25.140625" style="1" customWidth="1"/>
    <col min="2788" max="2818" width="0" style="1" hidden="1" customWidth="1"/>
    <col min="2819" max="2819" width="10.7109375" style="1" customWidth="1"/>
    <col min="2820" max="2822" width="10.140625" style="1" customWidth="1"/>
    <col min="2823" max="2823" width="10.85546875" style="1" customWidth="1"/>
    <col min="2824" max="2824" width="9.140625" style="1"/>
    <col min="2825" max="2833" width="0" style="1" hidden="1" customWidth="1"/>
    <col min="2834" max="3041" width="9.140625" style="1"/>
    <col min="3042" max="3042" width="10.85546875" style="1" customWidth="1"/>
    <col min="3043" max="3043" width="25.140625" style="1" customWidth="1"/>
    <col min="3044" max="3074" width="0" style="1" hidden="1" customWidth="1"/>
    <col min="3075" max="3075" width="10.7109375" style="1" customWidth="1"/>
    <col min="3076" max="3078" width="10.140625" style="1" customWidth="1"/>
    <col min="3079" max="3079" width="10.85546875" style="1" customWidth="1"/>
    <col min="3080" max="3080" width="9.140625" style="1"/>
    <col min="3081" max="3089" width="0" style="1" hidden="1" customWidth="1"/>
    <col min="3090" max="3297" width="9.140625" style="1"/>
    <col min="3298" max="3298" width="10.85546875" style="1" customWidth="1"/>
    <col min="3299" max="3299" width="25.140625" style="1" customWidth="1"/>
    <col min="3300" max="3330" width="0" style="1" hidden="1" customWidth="1"/>
    <col min="3331" max="3331" width="10.7109375" style="1" customWidth="1"/>
    <col min="3332" max="3334" width="10.140625" style="1" customWidth="1"/>
    <col min="3335" max="3335" width="10.85546875" style="1" customWidth="1"/>
    <col min="3336" max="3336" width="9.140625" style="1"/>
    <col min="3337" max="3345" width="0" style="1" hidden="1" customWidth="1"/>
    <col min="3346" max="3553" width="9.140625" style="1"/>
    <col min="3554" max="3554" width="10.85546875" style="1" customWidth="1"/>
    <col min="3555" max="3555" width="25.140625" style="1" customWidth="1"/>
    <col min="3556" max="3586" width="0" style="1" hidden="1" customWidth="1"/>
    <col min="3587" max="3587" width="10.7109375" style="1" customWidth="1"/>
    <col min="3588" max="3590" width="10.140625" style="1" customWidth="1"/>
    <col min="3591" max="3591" width="10.85546875" style="1" customWidth="1"/>
    <col min="3592" max="3592" width="9.140625" style="1"/>
    <col min="3593" max="3601" width="0" style="1" hidden="1" customWidth="1"/>
    <col min="3602" max="3809" width="9.140625" style="1"/>
    <col min="3810" max="3810" width="10.85546875" style="1" customWidth="1"/>
    <col min="3811" max="3811" width="25.140625" style="1" customWidth="1"/>
    <col min="3812" max="3842" width="0" style="1" hidden="1" customWidth="1"/>
    <col min="3843" max="3843" width="10.7109375" style="1" customWidth="1"/>
    <col min="3844" max="3846" width="10.140625" style="1" customWidth="1"/>
    <col min="3847" max="3847" width="10.85546875" style="1" customWidth="1"/>
    <col min="3848" max="3848" width="9.140625" style="1"/>
    <col min="3849" max="3857" width="0" style="1" hidden="1" customWidth="1"/>
    <col min="3858" max="4065" width="9.140625" style="1"/>
    <col min="4066" max="4066" width="10.85546875" style="1" customWidth="1"/>
    <col min="4067" max="4067" width="25.140625" style="1" customWidth="1"/>
    <col min="4068" max="4098" width="0" style="1" hidden="1" customWidth="1"/>
    <col min="4099" max="4099" width="10.7109375" style="1" customWidth="1"/>
    <col min="4100" max="4102" width="10.140625" style="1" customWidth="1"/>
    <col min="4103" max="4103" width="10.85546875" style="1" customWidth="1"/>
    <col min="4104" max="4104" width="9.140625" style="1"/>
    <col min="4105" max="4113" width="0" style="1" hidden="1" customWidth="1"/>
    <col min="4114" max="4321" width="9.140625" style="1"/>
    <col min="4322" max="4322" width="10.85546875" style="1" customWidth="1"/>
    <col min="4323" max="4323" width="25.140625" style="1" customWidth="1"/>
    <col min="4324" max="4354" width="0" style="1" hidden="1" customWidth="1"/>
    <col min="4355" max="4355" width="10.7109375" style="1" customWidth="1"/>
    <col min="4356" max="4358" width="10.140625" style="1" customWidth="1"/>
    <col min="4359" max="4359" width="10.85546875" style="1" customWidth="1"/>
    <col min="4360" max="4360" width="9.140625" style="1"/>
    <col min="4361" max="4369" width="0" style="1" hidden="1" customWidth="1"/>
    <col min="4370" max="4577" width="9.140625" style="1"/>
    <col min="4578" max="4578" width="10.85546875" style="1" customWidth="1"/>
    <col min="4579" max="4579" width="25.140625" style="1" customWidth="1"/>
    <col min="4580" max="4610" width="0" style="1" hidden="1" customWidth="1"/>
    <col min="4611" max="4611" width="10.7109375" style="1" customWidth="1"/>
    <col min="4612" max="4614" width="10.140625" style="1" customWidth="1"/>
    <col min="4615" max="4615" width="10.85546875" style="1" customWidth="1"/>
    <col min="4616" max="4616" width="9.140625" style="1"/>
    <col min="4617" max="4625" width="0" style="1" hidden="1" customWidth="1"/>
    <col min="4626" max="4833" width="9.140625" style="1"/>
    <col min="4834" max="4834" width="10.85546875" style="1" customWidth="1"/>
    <col min="4835" max="4835" width="25.140625" style="1" customWidth="1"/>
    <col min="4836" max="4866" width="0" style="1" hidden="1" customWidth="1"/>
    <col min="4867" max="4867" width="10.7109375" style="1" customWidth="1"/>
    <col min="4868" max="4870" width="10.140625" style="1" customWidth="1"/>
    <col min="4871" max="4871" width="10.85546875" style="1" customWidth="1"/>
    <col min="4872" max="4872" width="9.140625" style="1"/>
    <col min="4873" max="4881" width="0" style="1" hidden="1" customWidth="1"/>
    <col min="4882" max="5089" width="9.140625" style="1"/>
    <col min="5090" max="5090" width="10.85546875" style="1" customWidth="1"/>
    <col min="5091" max="5091" width="25.140625" style="1" customWidth="1"/>
    <col min="5092" max="5122" width="0" style="1" hidden="1" customWidth="1"/>
    <col min="5123" max="5123" width="10.7109375" style="1" customWidth="1"/>
    <col min="5124" max="5126" width="10.140625" style="1" customWidth="1"/>
    <col min="5127" max="5127" width="10.85546875" style="1" customWidth="1"/>
    <col min="5128" max="5128" width="9.140625" style="1"/>
    <col min="5129" max="5137" width="0" style="1" hidden="1" customWidth="1"/>
    <col min="5138" max="5345" width="9.140625" style="1"/>
    <col min="5346" max="5346" width="10.85546875" style="1" customWidth="1"/>
    <col min="5347" max="5347" width="25.140625" style="1" customWidth="1"/>
    <col min="5348" max="5378" width="0" style="1" hidden="1" customWidth="1"/>
    <col min="5379" max="5379" width="10.7109375" style="1" customWidth="1"/>
    <col min="5380" max="5382" width="10.140625" style="1" customWidth="1"/>
    <col min="5383" max="5383" width="10.85546875" style="1" customWidth="1"/>
    <col min="5384" max="5384" width="9.140625" style="1"/>
    <col min="5385" max="5393" width="0" style="1" hidden="1" customWidth="1"/>
    <col min="5394" max="5601" width="9.140625" style="1"/>
    <col min="5602" max="5602" width="10.85546875" style="1" customWidth="1"/>
    <col min="5603" max="5603" width="25.140625" style="1" customWidth="1"/>
    <col min="5604" max="5634" width="0" style="1" hidden="1" customWidth="1"/>
    <col min="5635" max="5635" width="10.7109375" style="1" customWidth="1"/>
    <col min="5636" max="5638" width="10.140625" style="1" customWidth="1"/>
    <col min="5639" max="5639" width="10.85546875" style="1" customWidth="1"/>
    <col min="5640" max="5640" width="9.140625" style="1"/>
    <col min="5641" max="5649" width="0" style="1" hidden="1" customWidth="1"/>
    <col min="5650" max="5857" width="9.140625" style="1"/>
    <col min="5858" max="5858" width="10.85546875" style="1" customWidth="1"/>
    <col min="5859" max="5859" width="25.140625" style="1" customWidth="1"/>
    <col min="5860" max="5890" width="0" style="1" hidden="1" customWidth="1"/>
    <col min="5891" max="5891" width="10.7109375" style="1" customWidth="1"/>
    <col min="5892" max="5894" width="10.140625" style="1" customWidth="1"/>
    <col min="5895" max="5895" width="10.85546875" style="1" customWidth="1"/>
    <col min="5896" max="5896" width="9.140625" style="1"/>
    <col min="5897" max="5905" width="0" style="1" hidden="1" customWidth="1"/>
    <col min="5906" max="6113" width="9.140625" style="1"/>
    <col min="6114" max="6114" width="10.85546875" style="1" customWidth="1"/>
    <col min="6115" max="6115" width="25.140625" style="1" customWidth="1"/>
    <col min="6116" max="6146" width="0" style="1" hidden="1" customWidth="1"/>
    <col min="6147" max="6147" width="10.7109375" style="1" customWidth="1"/>
    <col min="6148" max="6150" width="10.140625" style="1" customWidth="1"/>
    <col min="6151" max="6151" width="10.85546875" style="1" customWidth="1"/>
    <col min="6152" max="6152" width="9.140625" style="1"/>
    <col min="6153" max="6161" width="0" style="1" hidden="1" customWidth="1"/>
    <col min="6162" max="6369" width="9.140625" style="1"/>
    <col min="6370" max="6370" width="10.85546875" style="1" customWidth="1"/>
    <col min="6371" max="6371" width="25.140625" style="1" customWidth="1"/>
    <col min="6372" max="6402" width="0" style="1" hidden="1" customWidth="1"/>
    <col min="6403" max="6403" width="10.7109375" style="1" customWidth="1"/>
    <col min="6404" max="6406" width="10.140625" style="1" customWidth="1"/>
    <col min="6407" max="6407" width="10.85546875" style="1" customWidth="1"/>
    <col min="6408" max="6408" width="9.140625" style="1"/>
    <col min="6409" max="6417" width="0" style="1" hidden="1" customWidth="1"/>
    <col min="6418" max="6625" width="9.140625" style="1"/>
    <col min="6626" max="6626" width="10.85546875" style="1" customWidth="1"/>
    <col min="6627" max="6627" width="25.140625" style="1" customWidth="1"/>
    <col min="6628" max="6658" width="0" style="1" hidden="1" customWidth="1"/>
    <col min="6659" max="6659" width="10.7109375" style="1" customWidth="1"/>
    <col min="6660" max="6662" width="10.140625" style="1" customWidth="1"/>
    <col min="6663" max="6663" width="10.85546875" style="1" customWidth="1"/>
    <col min="6664" max="6664" width="9.140625" style="1"/>
    <col min="6665" max="6673" width="0" style="1" hidden="1" customWidth="1"/>
    <col min="6674" max="6881" width="9.140625" style="1"/>
    <col min="6882" max="6882" width="10.85546875" style="1" customWidth="1"/>
    <col min="6883" max="6883" width="25.140625" style="1" customWidth="1"/>
    <col min="6884" max="6914" width="0" style="1" hidden="1" customWidth="1"/>
    <col min="6915" max="6915" width="10.7109375" style="1" customWidth="1"/>
    <col min="6916" max="6918" width="10.140625" style="1" customWidth="1"/>
    <col min="6919" max="6919" width="10.85546875" style="1" customWidth="1"/>
    <col min="6920" max="6920" width="9.140625" style="1"/>
    <col min="6921" max="6929" width="0" style="1" hidden="1" customWidth="1"/>
    <col min="6930" max="7137" width="9.140625" style="1"/>
    <col min="7138" max="7138" width="10.85546875" style="1" customWidth="1"/>
    <col min="7139" max="7139" width="25.140625" style="1" customWidth="1"/>
    <col min="7140" max="7170" width="0" style="1" hidden="1" customWidth="1"/>
    <col min="7171" max="7171" width="10.7109375" style="1" customWidth="1"/>
    <col min="7172" max="7174" width="10.140625" style="1" customWidth="1"/>
    <col min="7175" max="7175" width="10.85546875" style="1" customWidth="1"/>
    <col min="7176" max="7176" width="9.140625" style="1"/>
    <col min="7177" max="7185" width="0" style="1" hidden="1" customWidth="1"/>
    <col min="7186" max="7393" width="9.140625" style="1"/>
    <col min="7394" max="7394" width="10.85546875" style="1" customWidth="1"/>
    <col min="7395" max="7395" width="25.140625" style="1" customWidth="1"/>
    <col min="7396" max="7426" width="0" style="1" hidden="1" customWidth="1"/>
    <col min="7427" max="7427" width="10.7109375" style="1" customWidth="1"/>
    <col min="7428" max="7430" width="10.140625" style="1" customWidth="1"/>
    <col min="7431" max="7431" width="10.85546875" style="1" customWidth="1"/>
    <col min="7432" max="7432" width="9.140625" style="1"/>
    <col min="7433" max="7441" width="0" style="1" hidden="1" customWidth="1"/>
    <col min="7442" max="7649" width="9.140625" style="1"/>
    <col min="7650" max="7650" width="10.85546875" style="1" customWidth="1"/>
    <col min="7651" max="7651" width="25.140625" style="1" customWidth="1"/>
    <col min="7652" max="7682" width="0" style="1" hidden="1" customWidth="1"/>
    <col min="7683" max="7683" width="10.7109375" style="1" customWidth="1"/>
    <col min="7684" max="7686" width="10.140625" style="1" customWidth="1"/>
    <col min="7687" max="7687" width="10.85546875" style="1" customWidth="1"/>
    <col min="7688" max="7688" width="9.140625" style="1"/>
    <col min="7689" max="7697" width="0" style="1" hidden="1" customWidth="1"/>
    <col min="7698" max="7905" width="9.140625" style="1"/>
    <col min="7906" max="7906" width="10.85546875" style="1" customWidth="1"/>
    <col min="7907" max="7907" width="25.140625" style="1" customWidth="1"/>
    <col min="7908" max="7938" width="0" style="1" hidden="1" customWidth="1"/>
    <col min="7939" max="7939" width="10.7109375" style="1" customWidth="1"/>
    <col min="7940" max="7942" width="10.140625" style="1" customWidth="1"/>
    <col min="7943" max="7943" width="10.85546875" style="1" customWidth="1"/>
    <col min="7944" max="7944" width="9.140625" style="1"/>
    <col min="7945" max="7953" width="0" style="1" hidden="1" customWidth="1"/>
    <col min="7954" max="8161" width="9.140625" style="1"/>
    <col min="8162" max="8162" width="10.85546875" style="1" customWidth="1"/>
    <col min="8163" max="8163" width="25.140625" style="1" customWidth="1"/>
    <col min="8164" max="8194" width="0" style="1" hidden="1" customWidth="1"/>
    <col min="8195" max="8195" width="10.7109375" style="1" customWidth="1"/>
    <col min="8196" max="8198" width="10.140625" style="1" customWidth="1"/>
    <col min="8199" max="8199" width="10.85546875" style="1" customWidth="1"/>
    <col min="8200" max="8200" width="9.140625" style="1"/>
    <col min="8201" max="8209" width="0" style="1" hidden="1" customWidth="1"/>
    <col min="8210" max="8417" width="9.140625" style="1"/>
    <col min="8418" max="8418" width="10.85546875" style="1" customWidth="1"/>
    <col min="8419" max="8419" width="25.140625" style="1" customWidth="1"/>
    <col min="8420" max="8450" width="0" style="1" hidden="1" customWidth="1"/>
    <col min="8451" max="8451" width="10.7109375" style="1" customWidth="1"/>
    <col min="8452" max="8454" width="10.140625" style="1" customWidth="1"/>
    <col min="8455" max="8455" width="10.85546875" style="1" customWidth="1"/>
    <col min="8456" max="8456" width="9.140625" style="1"/>
    <col min="8457" max="8465" width="0" style="1" hidden="1" customWidth="1"/>
    <col min="8466" max="8673" width="9.140625" style="1"/>
    <col min="8674" max="8674" width="10.85546875" style="1" customWidth="1"/>
    <col min="8675" max="8675" width="25.140625" style="1" customWidth="1"/>
    <col min="8676" max="8706" width="0" style="1" hidden="1" customWidth="1"/>
    <col min="8707" max="8707" width="10.7109375" style="1" customWidth="1"/>
    <col min="8708" max="8710" width="10.140625" style="1" customWidth="1"/>
    <col min="8711" max="8711" width="10.85546875" style="1" customWidth="1"/>
    <col min="8712" max="8712" width="9.140625" style="1"/>
    <col min="8713" max="8721" width="0" style="1" hidden="1" customWidth="1"/>
    <col min="8722" max="8929" width="9.140625" style="1"/>
    <col min="8930" max="8930" width="10.85546875" style="1" customWidth="1"/>
    <col min="8931" max="8931" width="25.140625" style="1" customWidth="1"/>
    <col min="8932" max="8962" width="0" style="1" hidden="1" customWidth="1"/>
    <col min="8963" max="8963" width="10.7109375" style="1" customWidth="1"/>
    <col min="8964" max="8966" width="10.140625" style="1" customWidth="1"/>
    <col min="8967" max="8967" width="10.85546875" style="1" customWidth="1"/>
    <col min="8968" max="8968" width="9.140625" style="1"/>
    <col min="8969" max="8977" width="0" style="1" hidden="1" customWidth="1"/>
    <col min="8978" max="9185" width="9.140625" style="1"/>
    <col min="9186" max="9186" width="10.85546875" style="1" customWidth="1"/>
    <col min="9187" max="9187" width="25.140625" style="1" customWidth="1"/>
    <col min="9188" max="9218" width="0" style="1" hidden="1" customWidth="1"/>
    <col min="9219" max="9219" width="10.7109375" style="1" customWidth="1"/>
    <col min="9220" max="9222" width="10.140625" style="1" customWidth="1"/>
    <col min="9223" max="9223" width="10.85546875" style="1" customWidth="1"/>
    <col min="9224" max="9224" width="9.140625" style="1"/>
    <col min="9225" max="9233" width="0" style="1" hidden="1" customWidth="1"/>
    <col min="9234" max="9441" width="9.140625" style="1"/>
    <col min="9442" max="9442" width="10.85546875" style="1" customWidth="1"/>
    <col min="9443" max="9443" width="25.140625" style="1" customWidth="1"/>
    <col min="9444" max="9474" width="0" style="1" hidden="1" customWidth="1"/>
    <col min="9475" max="9475" width="10.7109375" style="1" customWidth="1"/>
    <col min="9476" max="9478" width="10.140625" style="1" customWidth="1"/>
    <col min="9479" max="9479" width="10.85546875" style="1" customWidth="1"/>
    <col min="9480" max="9480" width="9.140625" style="1"/>
    <col min="9481" max="9489" width="0" style="1" hidden="1" customWidth="1"/>
    <col min="9490" max="9697" width="9.140625" style="1"/>
    <col min="9698" max="9698" width="10.85546875" style="1" customWidth="1"/>
    <col min="9699" max="9699" width="25.140625" style="1" customWidth="1"/>
    <col min="9700" max="9730" width="0" style="1" hidden="1" customWidth="1"/>
    <col min="9731" max="9731" width="10.7109375" style="1" customWidth="1"/>
    <col min="9732" max="9734" width="10.140625" style="1" customWidth="1"/>
    <col min="9735" max="9735" width="10.85546875" style="1" customWidth="1"/>
    <col min="9736" max="9736" width="9.140625" style="1"/>
    <col min="9737" max="9745" width="0" style="1" hidden="1" customWidth="1"/>
    <col min="9746" max="9953" width="9.140625" style="1"/>
    <col min="9954" max="9954" width="10.85546875" style="1" customWidth="1"/>
    <col min="9955" max="9955" width="25.140625" style="1" customWidth="1"/>
    <col min="9956" max="9986" width="0" style="1" hidden="1" customWidth="1"/>
    <col min="9987" max="9987" width="10.7109375" style="1" customWidth="1"/>
    <col min="9988" max="9990" width="10.140625" style="1" customWidth="1"/>
    <col min="9991" max="9991" width="10.85546875" style="1" customWidth="1"/>
    <col min="9992" max="9992" width="9.140625" style="1"/>
    <col min="9993" max="10001" width="0" style="1" hidden="1" customWidth="1"/>
    <col min="10002" max="10209" width="9.140625" style="1"/>
    <col min="10210" max="10210" width="10.85546875" style="1" customWidth="1"/>
    <col min="10211" max="10211" width="25.140625" style="1" customWidth="1"/>
    <col min="10212" max="10242" width="0" style="1" hidden="1" customWidth="1"/>
    <col min="10243" max="10243" width="10.7109375" style="1" customWidth="1"/>
    <col min="10244" max="10246" width="10.140625" style="1" customWidth="1"/>
    <col min="10247" max="10247" width="10.85546875" style="1" customWidth="1"/>
    <col min="10248" max="10248" width="9.140625" style="1"/>
    <col min="10249" max="10257" width="0" style="1" hidden="1" customWidth="1"/>
    <col min="10258" max="10465" width="9.140625" style="1"/>
    <col min="10466" max="10466" width="10.85546875" style="1" customWidth="1"/>
    <col min="10467" max="10467" width="25.140625" style="1" customWidth="1"/>
    <col min="10468" max="10498" width="0" style="1" hidden="1" customWidth="1"/>
    <col min="10499" max="10499" width="10.7109375" style="1" customWidth="1"/>
    <col min="10500" max="10502" width="10.140625" style="1" customWidth="1"/>
    <col min="10503" max="10503" width="10.85546875" style="1" customWidth="1"/>
    <col min="10504" max="10504" width="9.140625" style="1"/>
    <col min="10505" max="10513" width="0" style="1" hidden="1" customWidth="1"/>
    <col min="10514" max="10721" width="9.140625" style="1"/>
    <col min="10722" max="10722" width="10.85546875" style="1" customWidth="1"/>
    <col min="10723" max="10723" width="25.140625" style="1" customWidth="1"/>
    <col min="10724" max="10754" width="0" style="1" hidden="1" customWidth="1"/>
    <col min="10755" max="10755" width="10.7109375" style="1" customWidth="1"/>
    <col min="10756" max="10758" width="10.140625" style="1" customWidth="1"/>
    <col min="10759" max="10759" width="10.85546875" style="1" customWidth="1"/>
    <col min="10760" max="10760" width="9.140625" style="1"/>
    <col min="10761" max="10769" width="0" style="1" hidden="1" customWidth="1"/>
    <col min="10770" max="10977" width="9.140625" style="1"/>
    <col min="10978" max="10978" width="10.85546875" style="1" customWidth="1"/>
    <col min="10979" max="10979" width="25.140625" style="1" customWidth="1"/>
    <col min="10980" max="11010" width="0" style="1" hidden="1" customWidth="1"/>
    <col min="11011" max="11011" width="10.7109375" style="1" customWidth="1"/>
    <col min="11012" max="11014" width="10.140625" style="1" customWidth="1"/>
    <col min="11015" max="11015" width="10.85546875" style="1" customWidth="1"/>
    <col min="11016" max="11016" width="9.140625" style="1"/>
    <col min="11017" max="11025" width="0" style="1" hidden="1" customWidth="1"/>
    <col min="11026" max="11233" width="9.140625" style="1"/>
    <col min="11234" max="11234" width="10.85546875" style="1" customWidth="1"/>
    <col min="11235" max="11235" width="25.140625" style="1" customWidth="1"/>
    <col min="11236" max="11266" width="0" style="1" hidden="1" customWidth="1"/>
    <col min="11267" max="11267" width="10.7109375" style="1" customWidth="1"/>
    <col min="11268" max="11270" width="10.140625" style="1" customWidth="1"/>
    <col min="11271" max="11271" width="10.85546875" style="1" customWidth="1"/>
    <col min="11272" max="11272" width="9.140625" style="1"/>
    <col min="11273" max="11281" width="0" style="1" hidden="1" customWidth="1"/>
    <col min="11282" max="11489" width="9.140625" style="1"/>
    <col min="11490" max="11490" width="10.85546875" style="1" customWidth="1"/>
    <col min="11491" max="11491" width="25.140625" style="1" customWidth="1"/>
    <col min="11492" max="11522" width="0" style="1" hidden="1" customWidth="1"/>
    <col min="11523" max="11523" width="10.7109375" style="1" customWidth="1"/>
    <col min="11524" max="11526" width="10.140625" style="1" customWidth="1"/>
    <col min="11527" max="11527" width="10.85546875" style="1" customWidth="1"/>
    <col min="11528" max="11528" width="9.140625" style="1"/>
    <col min="11529" max="11537" width="0" style="1" hidden="1" customWidth="1"/>
    <col min="11538" max="11745" width="9.140625" style="1"/>
    <col min="11746" max="11746" width="10.85546875" style="1" customWidth="1"/>
    <col min="11747" max="11747" width="25.140625" style="1" customWidth="1"/>
    <col min="11748" max="11778" width="0" style="1" hidden="1" customWidth="1"/>
    <col min="11779" max="11779" width="10.7109375" style="1" customWidth="1"/>
    <col min="11780" max="11782" width="10.140625" style="1" customWidth="1"/>
    <col min="11783" max="11783" width="10.85546875" style="1" customWidth="1"/>
    <col min="11784" max="11784" width="9.140625" style="1"/>
    <col min="11785" max="11793" width="0" style="1" hidden="1" customWidth="1"/>
    <col min="11794" max="12001" width="9.140625" style="1"/>
    <col min="12002" max="12002" width="10.85546875" style="1" customWidth="1"/>
    <col min="12003" max="12003" width="25.140625" style="1" customWidth="1"/>
    <col min="12004" max="12034" width="0" style="1" hidden="1" customWidth="1"/>
    <col min="12035" max="12035" width="10.7109375" style="1" customWidth="1"/>
    <col min="12036" max="12038" width="10.140625" style="1" customWidth="1"/>
    <col min="12039" max="12039" width="10.85546875" style="1" customWidth="1"/>
    <col min="12040" max="12040" width="9.140625" style="1"/>
    <col min="12041" max="12049" width="0" style="1" hidden="1" customWidth="1"/>
    <col min="12050" max="12257" width="9.140625" style="1"/>
    <col min="12258" max="12258" width="10.85546875" style="1" customWidth="1"/>
    <col min="12259" max="12259" width="25.140625" style="1" customWidth="1"/>
    <col min="12260" max="12290" width="0" style="1" hidden="1" customWidth="1"/>
    <col min="12291" max="12291" width="10.7109375" style="1" customWidth="1"/>
    <col min="12292" max="12294" width="10.140625" style="1" customWidth="1"/>
    <col min="12295" max="12295" width="10.85546875" style="1" customWidth="1"/>
    <col min="12296" max="12296" width="9.140625" style="1"/>
    <col min="12297" max="12305" width="0" style="1" hidden="1" customWidth="1"/>
    <col min="12306" max="12513" width="9.140625" style="1"/>
    <col min="12514" max="12514" width="10.85546875" style="1" customWidth="1"/>
    <col min="12515" max="12515" width="25.140625" style="1" customWidth="1"/>
    <col min="12516" max="12546" width="0" style="1" hidden="1" customWidth="1"/>
    <col min="12547" max="12547" width="10.7109375" style="1" customWidth="1"/>
    <col min="12548" max="12550" width="10.140625" style="1" customWidth="1"/>
    <col min="12551" max="12551" width="10.85546875" style="1" customWidth="1"/>
    <col min="12552" max="12552" width="9.140625" style="1"/>
    <col min="12553" max="12561" width="0" style="1" hidden="1" customWidth="1"/>
    <col min="12562" max="12769" width="9.140625" style="1"/>
    <col min="12770" max="12770" width="10.85546875" style="1" customWidth="1"/>
    <col min="12771" max="12771" width="25.140625" style="1" customWidth="1"/>
    <col min="12772" max="12802" width="0" style="1" hidden="1" customWidth="1"/>
    <col min="12803" max="12803" width="10.7109375" style="1" customWidth="1"/>
    <col min="12804" max="12806" width="10.140625" style="1" customWidth="1"/>
    <col min="12807" max="12807" width="10.85546875" style="1" customWidth="1"/>
    <col min="12808" max="12808" width="9.140625" style="1"/>
    <col min="12809" max="12817" width="0" style="1" hidden="1" customWidth="1"/>
    <col min="12818" max="13025" width="9.140625" style="1"/>
    <col min="13026" max="13026" width="10.85546875" style="1" customWidth="1"/>
    <col min="13027" max="13027" width="25.140625" style="1" customWidth="1"/>
    <col min="13028" max="13058" width="0" style="1" hidden="1" customWidth="1"/>
    <col min="13059" max="13059" width="10.7109375" style="1" customWidth="1"/>
    <col min="13060" max="13062" width="10.140625" style="1" customWidth="1"/>
    <col min="13063" max="13063" width="10.85546875" style="1" customWidth="1"/>
    <col min="13064" max="13064" width="9.140625" style="1"/>
    <col min="13065" max="13073" width="0" style="1" hidden="1" customWidth="1"/>
    <col min="13074" max="13281" width="9.140625" style="1"/>
    <col min="13282" max="13282" width="10.85546875" style="1" customWidth="1"/>
    <col min="13283" max="13283" width="25.140625" style="1" customWidth="1"/>
    <col min="13284" max="13314" width="0" style="1" hidden="1" customWidth="1"/>
    <col min="13315" max="13315" width="10.7109375" style="1" customWidth="1"/>
    <col min="13316" max="13318" width="10.140625" style="1" customWidth="1"/>
    <col min="13319" max="13319" width="10.85546875" style="1" customWidth="1"/>
    <col min="13320" max="13320" width="9.140625" style="1"/>
    <col min="13321" max="13329" width="0" style="1" hidden="1" customWidth="1"/>
    <col min="13330" max="13537" width="9.140625" style="1"/>
    <col min="13538" max="13538" width="10.85546875" style="1" customWidth="1"/>
    <col min="13539" max="13539" width="25.140625" style="1" customWidth="1"/>
    <col min="13540" max="13570" width="0" style="1" hidden="1" customWidth="1"/>
    <col min="13571" max="13571" width="10.7109375" style="1" customWidth="1"/>
    <col min="13572" max="13574" width="10.140625" style="1" customWidth="1"/>
    <col min="13575" max="13575" width="10.85546875" style="1" customWidth="1"/>
    <col min="13576" max="13576" width="9.140625" style="1"/>
    <col min="13577" max="13585" width="0" style="1" hidden="1" customWidth="1"/>
    <col min="13586" max="13793" width="9.140625" style="1"/>
    <col min="13794" max="13794" width="10.85546875" style="1" customWidth="1"/>
    <col min="13795" max="13795" width="25.140625" style="1" customWidth="1"/>
    <col min="13796" max="13826" width="0" style="1" hidden="1" customWidth="1"/>
    <col min="13827" max="13827" width="10.7109375" style="1" customWidth="1"/>
    <col min="13828" max="13830" width="10.140625" style="1" customWidth="1"/>
    <col min="13831" max="13831" width="10.85546875" style="1" customWidth="1"/>
    <col min="13832" max="13832" width="9.140625" style="1"/>
    <col min="13833" max="13841" width="0" style="1" hidden="1" customWidth="1"/>
    <col min="13842" max="14049" width="9.140625" style="1"/>
    <col min="14050" max="14050" width="10.85546875" style="1" customWidth="1"/>
    <col min="14051" max="14051" width="25.140625" style="1" customWidth="1"/>
    <col min="14052" max="14082" width="0" style="1" hidden="1" customWidth="1"/>
    <col min="14083" max="14083" width="10.7109375" style="1" customWidth="1"/>
    <col min="14084" max="14086" width="10.140625" style="1" customWidth="1"/>
    <col min="14087" max="14087" width="10.85546875" style="1" customWidth="1"/>
    <col min="14088" max="14088" width="9.140625" style="1"/>
    <col min="14089" max="14097" width="0" style="1" hidden="1" customWidth="1"/>
    <col min="14098" max="14305" width="9.140625" style="1"/>
    <col min="14306" max="14306" width="10.85546875" style="1" customWidth="1"/>
    <col min="14307" max="14307" width="25.140625" style="1" customWidth="1"/>
    <col min="14308" max="14338" width="0" style="1" hidden="1" customWidth="1"/>
    <col min="14339" max="14339" width="10.7109375" style="1" customWidth="1"/>
    <col min="14340" max="14342" width="10.140625" style="1" customWidth="1"/>
    <col min="14343" max="14343" width="10.85546875" style="1" customWidth="1"/>
    <col min="14344" max="14344" width="9.140625" style="1"/>
    <col min="14345" max="14353" width="0" style="1" hidden="1" customWidth="1"/>
    <col min="14354" max="14561" width="9.140625" style="1"/>
    <col min="14562" max="14562" width="10.85546875" style="1" customWidth="1"/>
    <col min="14563" max="14563" width="25.140625" style="1" customWidth="1"/>
    <col min="14564" max="14594" width="0" style="1" hidden="1" customWidth="1"/>
    <col min="14595" max="14595" width="10.7109375" style="1" customWidth="1"/>
    <col min="14596" max="14598" width="10.140625" style="1" customWidth="1"/>
    <col min="14599" max="14599" width="10.85546875" style="1" customWidth="1"/>
    <col min="14600" max="14600" width="9.140625" style="1"/>
    <col min="14601" max="14609" width="0" style="1" hidden="1" customWidth="1"/>
    <col min="14610" max="14817" width="9.140625" style="1"/>
    <col min="14818" max="14818" width="10.85546875" style="1" customWidth="1"/>
    <col min="14819" max="14819" width="25.140625" style="1" customWidth="1"/>
    <col min="14820" max="14850" width="0" style="1" hidden="1" customWidth="1"/>
    <col min="14851" max="14851" width="10.7109375" style="1" customWidth="1"/>
    <col min="14852" max="14854" width="10.140625" style="1" customWidth="1"/>
    <col min="14855" max="14855" width="10.85546875" style="1" customWidth="1"/>
    <col min="14856" max="14856" width="9.140625" style="1"/>
    <col min="14857" max="14865" width="0" style="1" hidden="1" customWidth="1"/>
    <col min="14866" max="15073" width="9.140625" style="1"/>
    <col min="15074" max="15074" width="10.85546875" style="1" customWidth="1"/>
    <col min="15075" max="15075" width="25.140625" style="1" customWidth="1"/>
    <col min="15076" max="15106" width="0" style="1" hidden="1" customWidth="1"/>
    <col min="15107" max="15107" width="10.7109375" style="1" customWidth="1"/>
    <col min="15108" max="15110" width="10.140625" style="1" customWidth="1"/>
    <col min="15111" max="15111" width="10.85546875" style="1" customWidth="1"/>
    <col min="15112" max="15112" width="9.140625" style="1"/>
    <col min="15113" max="15121" width="0" style="1" hidden="1" customWidth="1"/>
    <col min="15122" max="15329" width="9.140625" style="1"/>
    <col min="15330" max="15330" width="10.85546875" style="1" customWidth="1"/>
    <col min="15331" max="15331" width="25.140625" style="1" customWidth="1"/>
    <col min="15332" max="15362" width="0" style="1" hidden="1" customWidth="1"/>
    <col min="15363" max="15363" width="10.7109375" style="1" customWidth="1"/>
    <col min="15364" max="15366" width="10.140625" style="1" customWidth="1"/>
    <col min="15367" max="15367" width="10.85546875" style="1" customWidth="1"/>
    <col min="15368" max="15368" width="9.140625" style="1"/>
    <col min="15369" max="15377" width="0" style="1" hidden="1" customWidth="1"/>
    <col min="15378" max="15585" width="9.140625" style="1"/>
    <col min="15586" max="15586" width="10.85546875" style="1" customWidth="1"/>
    <col min="15587" max="15587" width="25.140625" style="1" customWidth="1"/>
    <col min="15588" max="15618" width="0" style="1" hidden="1" customWidth="1"/>
    <col min="15619" max="15619" width="10.7109375" style="1" customWidth="1"/>
    <col min="15620" max="15622" width="10.140625" style="1" customWidth="1"/>
    <col min="15623" max="15623" width="10.85546875" style="1" customWidth="1"/>
    <col min="15624" max="15624" width="9.140625" style="1"/>
    <col min="15625" max="15633" width="0" style="1" hidden="1" customWidth="1"/>
    <col min="15634" max="15841" width="9.140625" style="1"/>
    <col min="15842" max="15842" width="10.85546875" style="1" customWidth="1"/>
    <col min="15843" max="15843" width="25.140625" style="1" customWidth="1"/>
    <col min="15844" max="15874" width="0" style="1" hidden="1" customWidth="1"/>
    <col min="15875" max="15875" width="10.7109375" style="1" customWidth="1"/>
    <col min="15876" max="15878" width="10.140625" style="1" customWidth="1"/>
    <col min="15879" max="15879" width="10.85546875" style="1" customWidth="1"/>
    <col min="15880" max="15880" width="9.140625" style="1"/>
    <col min="15881" max="15889" width="0" style="1" hidden="1" customWidth="1"/>
    <col min="15890" max="16097" width="9.140625" style="1"/>
    <col min="16098" max="16098" width="10.85546875" style="1" customWidth="1"/>
    <col min="16099" max="16099" width="25.140625" style="1" customWidth="1"/>
    <col min="16100" max="16130" width="0" style="1" hidden="1" customWidth="1"/>
    <col min="16131" max="16131" width="10.7109375" style="1" customWidth="1"/>
    <col min="16132" max="16134" width="10.140625" style="1" customWidth="1"/>
    <col min="16135" max="16135" width="10.85546875" style="1" customWidth="1"/>
    <col min="16136" max="16136" width="9.140625" style="1"/>
    <col min="16137" max="16145" width="0" style="1" hidden="1" customWidth="1"/>
    <col min="16146" max="16384" width="9.140625" style="1"/>
  </cols>
  <sheetData>
    <row r="1" spans="1:14" s="6" customFormat="1" ht="14.25" x14ac:dyDescent="0.2"/>
    <row r="2" spans="1:14" s="6" customFormat="1" ht="12.75" customHeight="1" x14ac:dyDescent="0.2"/>
    <row r="3" spans="1:14" s="6" customFormat="1" x14ac:dyDescent="0.25">
      <c r="C3" s="40"/>
      <c r="D3" s="40"/>
      <c r="E3" s="40"/>
      <c r="H3" s="40" t="s">
        <v>150</v>
      </c>
    </row>
    <row r="4" spans="1:14" s="6" customFormat="1" ht="9" customHeight="1" x14ac:dyDescent="0.2"/>
    <row r="5" spans="1:14" x14ac:dyDescent="0.25">
      <c r="B5" s="6"/>
    </row>
    <row r="6" spans="1:14" x14ac:dyDescent="0.25">
      <c r="B6" s="6"/>
    </row>
    <row r="7" spans="1:14" ht="15.75" x14ac:dyDescent="0.25">
      <c r="A7" s="119">
        <v>11.05</v>
      </c>
      <c r="C7" s="8" t="s">
        <v>153</v>
      </c>
      <c r="D7" s="205"/>
      <c r="E7" s="205"/>
      <c r="F7" s="205"/>
    </row>
    <row r="8" spans="1:14" ht="14.25" customHeight="1" x14ac:dyDescent="0.25">
      <c r="B8" s="206"/>
      <c r="G8" s="123" t="s">
        <v>125</v>
      </c>
    </row>
    <row r="9" spans="1:14" ht="10.5" customHeight="1" x14ac:dyDescent="0.25">
      <c r="C9" s="130"/>
      <c r="D9" s="130"/>
      <c r="E9" s="130"/>
      <c r="G9" s="163" t="s">
        <v>102</v>
      </c>
    </row>
    <row r="10" spans="1:14" ht="16.5" customHeight="1" x14ac:dyDescent="0.25">
      <c r="B10" s="164" t="s">
        <v>72</v>
      </c>
      <c r="C10" s="10">
        <v>2009</v>
      </c>
      <c r="D10" s="10">
        <v>2010</v>
      </c>
      <c r="E10" s="10">
        <v>2011</v>
      </c>
      <c r="F10" s="11" t="s">
        <v>159</v>
      </c>
      <c r="G10" s="11">
        <v>2013</v>
      </c>
    </row>
    <row r="12" spans="1:14" x14ac:dyDescent="0.25">
      <c r="B12" s="169" t="s">
        <v>73</v>
      </c>
      <c r="C12" s="171">
        <v>667.07316191859593</v>
      </c>
      <c r="D12" s="171">
        <v>609.4565535097239</v>
      </c>
      <c r="E12" s="171">
        <v>689.08254245040689</v>
      </c>
      <c r="F12" s="171">
        <v>678.03351985404697</v>
      </c>
      <c r="G12" s="171">
        <v>714.87</v>
      </c>
    </row>
    <row r="13" spans="1:14" x14ac:dyDescent="0.25">
      <c r="B13" s="169"/>
      <c r="C13" s="167">
        <f>(C12/C$47)</f>
        <v>0.89595570407473857</v>
      </c>
      <c r="D13" s="167">
        <f>(D12/D$47)</f>
        <v>0.8827535880515307</v>
      </c>
      <c r="E13" s="167">
        <f>(E12/E$47)</f>
        <v>0.90729918089566874</v>
      </c>
      <c r="F13" s="167">
        <f>(F12/F$47)</f>
        <v>0.89389342531325566</v>
      </c>
      <c r="G13" s="167">
        <v>0.92300000000000004</v>
      </c>
      <c r="J13" s="207"/>
      <c r="M13" s="207"/>
      <c r="N13" s="208"/>
    </row>
    <row r="14" spans="1:14" x14ac:dyDescent="0.25">
      <c r="B14" s="169"/>
      <c r="C14" s="167"/>
      <c r="D14" s="167"/>
      <c r="J14" s="207"/>
      <c r="M14" s="207"/>
    </row>
    <row r="15" spans="1:14" x14ac:dyDescent="0.25">
      <c r="B15" s="169" t="s">
        <v>75</v>
      </c>
      <c r="C15" s="171">
        <v>3.6432876400000018</v>
      </c>
      <c r="D15" s="171">
        <v>4.0705433500000003</v>
      </c>
      <c r="E15" s="171">
        <v>5.4233483854166655</v>
      </c>
      <c r="F15" s="171">
        <v>9.580619069666664</v>
      </c>
      <c r="G15" s="171">
        <v>7.89</v>
      </c>
      <c r="J15" s="207"/>
      <c r="M15" s="207"/>
    </row>
    <row r="16" spans="1:14" x14ac:dyDescent="0.25">
      <c r="B16" s="169"/>
      <c r="C16" s="167">
        <f>(C15/C$47)</f>
        <v>4.8933528269292492E-3</v>
      </c>
      <c r="D16" s="167">
        <f t="shared" ref="D16" si="0">(D15/D$47)</f>
        <v>5.895886633491533E-3</v>
      </c>
      <c r="E16" s="167">
        <f t="shared" ref="E16:F16" si="1">(E15/E$47)</f>
        <v>7.1407984452813537E-3</v>
      </c>
      <c r="F16" s="167">
        <f t="shared" si="1"/>
        <v>1.2630721263823834E-2</v>
      </c>
      <c r="G16" s="167">
        <v>0.01</v>
      </c>
      <c r="J16" s="207"/>
      <c r="M16" s="207"/>
    </row>
    <row r="17" spans="2:26" x14ac:dyDescent="0.25">
      <c r="B17" s="169"/>
      <c r="C17" s="169"/>
      <c r="D17" s="169"/>
      <c r="J17" s="207"/>
      <c r="M17" s="207"/>
    </row>
    <row r="18" spans="2:26" x14ac:dyDescent="0.25">
      <c r="B18" s="169" t="s">
        <v>77</v>
      </c>
      <c r="C18" s="171">
        <v>4.286357439999998</v>
      </c>
      <c r="D18" s="171">
        <v>4.6978071600000009</v>
      </c>
      <c r="E18" s="129">
        <v>3.4576992582000003</v>
      </c>
      <c r="F18" s="129">
        <v>5.3701223813333332</v>
      </c>
      <c r="G18" s="129">
        <v>3</v>
      </c>
      <c r="J18" s="207"/>
      <c r="M18" s="207"/>
    </row>
    <row r="19" spans="2:26" x14ac:dyDescent="0.25">
      <c r="B19" s="169"/>
      <c r="C19" s="167">
        <f>(C18/C$47)</f>
        <v>5.7570692651248362E-3</v>
      </c>
      <c r="D19" s="167">
        <f t="shared" ref="D19" si="2">(D18/D$47)</f>
        <v>6.8044327402543986E-3</v>
      </c>
      <c r="E19" s="167">
        <f t="shared" ref="E19:F19" si="3">(E18/E$47)</f>
        <v>4.5526733177603364E-3</v>
      </c>
      <c r="F19" s="167">
        <f t="shared" si="3"/>
        <v>7.0797636831210695E-3</v>
      </c>
      <c r="G19" s="167">
        <v>4.0000000000000001E-3</v>
      </c>
      <c r="J19" s="207"/>
      <c r="M19" s="207"/>
    </row>
    <row r="20" spans="2:26" x14ac:dyDescent="0.25">
      <c r="B20" s="169"/>
      <c r="C20" s="169"/>
      <c r="D20" s="169"/>
      <c r="J20" s="209"/>
      <c r="M20" s="207"/>
    </row>
    <row r="21" spans="2:26" x14ac:dyDescent="0.25">
      <c r="B21" s="169" t="s">
        <v>81</v>
      </c>
      <c r="C21" s="171">
        <v>3.9923098700000006</v>
      </c>
      <c r="D21" s="171">
        <v>5.3484535700000002</v>
      </c>
      <c r="E21" s="171">
        <v>5.5195059867666663</v>
      </c>
      <c r="F21" s="171">
        <v>12.102638992379177</v>
      </c>
      <c r="G21" s="171">
        <v>6.3</v>
      </c>
      <c r="M21" s="207"/>
    </row>
    <row r="22" spans="2:26" x14ac:dyDescent="0.25">
      <c r="B22" s="169"/>
      <c r="C22" s="167">
        <f>(C21/C$47)</f>
        <v>5.3621296803076568E-3</v>
      </c>
      <c r="D22" s="167">
        <f t="shared" ref="D22" si="4">(D21/D$47)</f>
        <v>7.746846846186534E-3</v>
      </c>
      <c r="E22" s="167">
        <f t="shared" ref="E22:F22" si="5">(E21/E$47)</f>
        <v>7.2674069537939992E-3</v>
      </c>
      <c r="F22" s="167">
        <f t="shared" si="5"/>
        <v>1.595565574185236E-2</v>
      </c>
      <c r="G22" s="167">
        <v>8.0000000000000002E-3</v>
      </c>
      <c r="J22" s="207"/>
      <c r="M22" s="207"/>
    </row>
    <row r="23" spans="2:26" x14ac:dyDescent="0.25">
      <c r="B23" s="169"/>
      <c r="C23" s="169"/>
      <c r="D23" s="169"/>
      <c r="J23" s="207"/>
      <c r="M23" s="207"/>
    </row>
    <row r="24" spans="2:26" x14ac:dyDescent="0.25">
      <c r="B24" s="169" t="s">
        <v>79</v>
      </c>
      <c r="C24" s="171">
        <v>1.4384683600000001</v>
      </c>
      <c r="D24" s="171">
        <v>1.900614500626667</v>
      </c>
      <c r="E24" s="171">
        <v>1.6063201949916668</v>
      </c>
      <c r="F24" s="171">
        <v>1.9269956242666666</v>
      </c>
      <c r="G24" s="171">
        <v>0.87</v>
      </c>
      <c r="J24" s="207"/>
    </row>
    <row r="25" spans="2:26" x14ac:dyDescent="0.25">
      <c r="B25" s="169"/>
      <c r="C25" s="167">
        <f>(C24/C$47)</f>
        <v>1.9320278581831322E-3</v>
      </c>
      <c r="D25" s="167">
        <f t="shared" ref="D25" si="6">(D24/D$47)</f>
        <v>2.7529021720564526E-3</v>
      </c>
      <c r="E25" s="167">
        <f t="shared" ref="E25:F25" si="7">(E24/E$47)</f>
        <v>2.1150049629605873E-3</v>
      </c>
      <c r="F25" s="167">
        <f t="shared" si="7"/>
        <v>2.540477231140691E-3</v>
      </c>
      <c r="G25" s="167">
        <v>1E-3</v>
      </c>
      <c r="J25" s="207"/>
      <c r="Z25" s="210"/>
    </row>
    <row r="26" spans="2:26" x14ac:dyDescent="0.25">
      <c r="B26" s="169"/>
      <c r="C26" s="169"/>
      <c r="D26" s="169"/>
      <c r="J26" s="207"/>
    </row>
    <row r="27" spans="2:26" x14ac:dyDescent="0.25">
      <c r="B27" s="169" t="s">
        <v>74</v>
      </c>
      <c r="C27" s="171">
        <v>1.4082022999999997</v>
      </c>
      <c r="D27" s="171">
        <v>1.2309225199999994</v>
      </c>
      <c r="E27" s="171">
        <v>1.7836459391666661</v>
      </c>
      <c r="F27" s="171">
        <v>3.3347648118333337</v>
      </c>
      <c r="G27" s="171">
        <v>1.73</v>
      </c>
      <c r="J27" s="207"/>
    </row>
    <row r="28" spans="2:26" x14ac:dyDescent="0.25">
      <c r="B28" s="169"/>
      <c r="C28" s="167">
        <f>(C27/C$47)</f>
        <v>1.8913770710657547E-3</v>
      </c>
      <c r="D28" s="167">
        <f t="shared" ref="D28" si="8">(D27/D$47)</f>
        <v>1.7829019392538122E-3</v>
      </c>
      <c r="E28" s="167">
        <f t="shared" ref="E28:F28" si="9">(E27/E$47)</f>
        <v>2.3484857036996706E-3</v>
      </c>
      <c r="F28" s="167">
        <f t="shared" si="9"/>
        <v>4.3964262134200752E-3</v>
      </c>
      <c r="G28" s="167">
        <v>2E-3</v>
      </c>
      <c r="J28" s="207"/>
    </row>
    <row r="29" spans="2:26" x14ac:dyDescent="0.25">
      <c r="B29" s="169"/>
      <c r="C29" s="211"/>
      <c r="D29" s="211"/>
      <c r="J29" s="207"/>
    </row>
    <row r="30" spans="2:26" x14ac:dyDescent="0.25">
      <c r="B30" s="169" t="s">
        <v>80</v>
      </c>
      <c r="C30" s="171">
        <v>10.242192940000002</v>
      </c>
      <c r="D30" s="171">
        <v>13.86600338</v>
      </c>
      <c r="E30" s="171">
        <v>10.886551559999999</v>
      </c>
      <c r="F30" s="171">
        <v>8.849009827499998</v>
      </c>
      <c r="G30" s="171">
        <v>1.28</v>
      </c>
      <c r="J30" s="207"/>
    </row>
    <row r="31" spans="2:26" x14ac:dyDescent="0.25">
      <c r="B31" s="169"/>
      <c r="C31" s="167">
        <f>(C30/C$47)</f>
        <v>1.375643888960241E-2</v>
      </c>
      <c r="D31" s="167">
        <f t="shared" ref="D31" si="10">(D30/D$47)</f>
        <v>2.0083899607183993E-2</v>
      </c>
      <c r="E31" s="167">
        <f t="shared" ref="E31:F31" si="11">(E30/E$47)</f>
        <v>1.4334072777467489E-2</v>
      </c>
      <c r="F31" s="167">
        <f t="shared" si="11"/>
        <v>1.1666195658051465E-2</v>
      </c>
      <c r="G31" s="167">
        <v>2E-3</v>
      </c>
      <c r="J31" s="207"/>
    </row>
    <row r="32" spans="2:26" x14ac:dyDescent="0.25">
      <c r="B32" s="169"/>
      <c r="C32" s="169"/>
      <c r="D32" s="169"/>
      <c r="J32" s="207"/>
    </row>
    <row r="33" spans="1:27" x14ac:dyDescent="0.25">
      <c r="B33" s="169" t="s">
        <v>76</v>
      </c>
      <c r="C33" s="171">
        <v>2.1756310899999987</v>
      </c>
      <c r="D33" s="171">
        <v>3.7161437700000004</v>
      </c>
      <c r="E33" s="171">
        <v>7.4785878378062458</v>
      </c>
      <c r="F33" s="171">
        <v>3.1602326300887813</v>
      </c>
      <c r="G33" s="171">
        <v>2.96</v>
      </c>
    </row>
    <row r="34" spans="1:27" x14ac:dyDescent="0.25">
      <c r="B34" s="169"/>
      <c r="C34" s="167">
        <f>(C33/C$47)</f>
        <v>2.9221218845643087E-3</v>
      </c>
      <c r="D34" s="167">
        <f t="shared" ref="D34" si="12">(D33/D$47)</f>
        <v>5.3825645614794483E-3</v>
      </c>
      <c r="E34" s="167">
        <f t="shared" ref="E34:F34" si="13">(E33/E$47)</f>
        <v>9.8468850993801722E-3</v>
      </c>
      <c r="F34" s="167">
        <f t="shared" si="13"/>
        <v>4.1663296692247128E-3</v>
      </c>
      <c r="G34" s="167">
        <v>4.0000000000000001E-3</v>
      </c>
    </row>
    <row r="35" spans="1:27" x14ac:dyDescent="0.25">
      <c r="B35" s="169"/>
      <c r="C35" s="168"/>
      <c r="D35" s="168"/>
    </row>
    <row r="36" spans="1:27" x14ac:dyDescent="0.25">
      <c r="B36" s="169" t="s">
        <v>78</v>
      </c>
      <c r="C36" s="171">
        <v>2.0452500700000003</v>
      </c>
      <c r="D36" s="171">
        <v>1.4242369799999997</v>
      </c>
      <c r="E36" s="171">
        <v>1.4485623955833336</v>
      </c>
      <c r="F36" s="171">
        <v>3.0599900928249997</v>
      </c>
      <c r="G36" s="171">
        <v>1.56</v>
      </c>
    </row>
    <row r="37" spans="1:27" ht="12.75" customHeight="1" x14ac:dyDescent="0.25">
      <c r="B37" s="169"/>
      <c r="C37" s="167">
        <f>(C36/C$47)</f>
        <v>2.7470052328373781E-3</v>
      </c>
      <c r="D37" s="167">
        <f t="shared" ref="D37:D39" si="14">(D36/D$47)</f>
        <v>2.0629039052750403E-3</v>
      </c>
      <c r="E37" s="167">
        <f t="shared" ref="E37:F39" si="15">(E36/E$47)</f>
        <v>1.9072888863435609E-3</v>
      </c>
      <c r="F37" s="167">
        <f t="shared" si="15"/>
        <v>4.0341737471751632E-3</v>
      </c>
      <c r="G37" s="167">
        <v>2E-3</v>
      </c>
    </row>
    <row r="38" spans="1:27" x14ac:dyDescent="0.25">
      <c r="B38" s="169"/>
      <c r="C38" s="167"/>
      <c r="D38" s="167"/>
      <c r="E38" s="167"/>
      <c r="F38" s="167"/>
      <c r="G38" s="167"/>
    </row>
    <row r="39" spans="1:27" x14ac:dyDescent="0.25">
      <c r="B39" s="177" t="s">
        <v>82</v>
      </c>
      <c r="C39" s="171">
        <v>2.3545383899999996</v>
      </c>
      <c r="D39" s="171">
        <v>1.6860108800000002</v>
      </c>
      <c r="E39" s="171">
        <v>4.5654077100000006</v>
      </c>
      <c r="F39" s="171">
        <v>4.1199021399999998</v>
      </c>
      <c r="G39" s="171">
        <v>2.96</v>
      </c>
    </row>
    <row r="40" spans="1:27" x14ac:dyDescent="0.25">
      <c r="B40" s="169"/>
      <c r="C40" s="167">
        <f>(C39/C$47)</f>
        <v>3.1624148915181277E-3</v>
      </c>
      <c r="D40" s="167">
        <f t="shared" ref="D40" si="16">(D39/D$47)</f>
        <v>2.4420644018723686E-3</v>
      </c>
      <c r="E40" s="167">
        <f t="shared" ref="E40:F40" si="17">(E39/E$47)</f>
        <v>6.0111676331371924E-3</v>
      </c>
      <c r="F40" s="167">
        <f t="shared" si="17"/>
        <v>5.4315211977613714E-3</v>
      </c>
      <c r="G40" s="167">
        <v>4.0000000000000001E-3</v>
      </c>
    </row>
    <row r="41" spans="1:27" x14ac:dyDescent="0.25">
      <c r="B41" s="169"/>
      <c r="C41" s="167"/>
      <c r="D41" s="167"/>
      <c r="E41" s="167"/>
      <c r="F41" s="167"/>
      <c r="G41" s="167"/>
    </row>
    <row r="42" spans="1:27" x14ac:dyDescent="0.25">
      <c r="B42" s="169"/>
      <c r="C42" s="168"/>
      <c r="D42" s="168"/>
    </row>
    <row r="43" spans="1:27" x14ac:dyDescent="0.25">
      <c r="B43" s="169" t="s">
        <v>83</v>
      </c>
      <c r="C43" s="171">
        <v>45.878704806004066</v>
      </c>
      <c r="D43" s="171">
        <v>43.006648419657381</v>
      </c>
      <c r="E43" s="171">
        <v>28.235499999999998</v>
      </c>
      <c r="F43" s="171">
        <v>28.979384201178277</v>
      </c>
      <c r="G43" s="171">
        <v>31.04</v>
      </c>
    </row>
    <row r="44" spans="1:27" x14ac:dyDescent="0.25">
      <c r="B44" s="169"/>
      <c r="C44" s="167">
        <f>(C43/C$47)</f>
        <v>6.1620358325128681E-2</v>
      </c>
      <c r="D44" s="167">
        <f t="shared" ref="D44" si="18">(D43/D$47)</f>
        <v>6.2292009141415403E-2</v>
      </c>
      <c r="E44" s="167">
        <f t="shared" ref="E44:F44" si="19">(E43/E$47)</f>
        <v>3.7177035324506683E-2</v>
      </c>
      <c r="F44" s="167">
        <f t="shared" si="19"/>
        <v>3.8205310281173528E-2</v>
      </c>
      <c r="G44" s="167">
        <v>0.04</v>
      </c>
    </row>
    <row r="45" spans="1:27" x14ac:dyDescent="0.25">
      <c r="B45" s="169"/>
      <c r="C45" s="169"/>
      <c r="D45" s="169"/>
    </row>
    <row r="46" spans="1:27" x14ac:dyDescent="0.25">
      <c r="B46" s="169"/>
      <c r="C46" s="169"/>
      <c r="D46" s="169"/>
    </row>
    <row r="47" spans="1:27" x14ac:dyDescent="0.25">
      <c r="B47" s="151" t="s">
        <v>70</v>
      </c>
      <c r="C47" s="212">
        <f>+C12+C15+C18+C21+C24+C27+C30+C33+C36+C43+C39</f>
        <v>744.53810482459994</v>
      </c>
      <c r="D47" s="212">
        <f>+D12+D15+D18+D21+D24+D27+D30+D33+D36+D43+D39</f>
        <v>690.40393804000814</v>
      </c>
      <c r="E47" s="212">
        <f>+E12+E15+E18+E21+E24+E27+E30+E33+E36+E43+E39</f>
        <v>759.48767171833833</v>
      </c>
      <c r="F47" s="212">
        <f>+F12+F15+F18+F21+F24+F27+F30+F33+F36+F43+F39</f>
        <v>758.51717962511827</v>
      </c>
      <c r="G47" s="212">
        <f>+G12+G15+G18+G21+G24+G27+G30+G33+G36+G43+G39</f>
        <v>774.45999999999992</v>
      </c>
      <c r="R47" s="174"/>
      <c r="S47" s="174"/>
      <c r="T47" s="174"/>
      <c r="U47" s="174"/>
      <c r="V47" s="174"/>
      <c r="W47" s="174"/>
      <c r="X47" s="174"/>
      <c r="Y47" s="174"/>
      <c r="Z47" s="174"/>
      <c r="AA47" s="174"/>
    </row>
    <row r="48" spans="1:27" x14ac:dyDescent="0.25">
      <c r="A48" s="2"/>
      <c r="B48" s="213"/>
      <c r="C48" s="214">
        <f>+C13+C16+C19+C22+C25+C28+C31+C34+C37+C44+C40</f>
        <v>1.0000000000000002</v>
      </c>
      <c r="D48" s="214">
        <f>+D13+D16+D19+D22+D25+D28+D31+D34+D37+D44+D40</f>
        <v>0.99999999999999978</v>
      </c>
      <c r="E48" s="214">
        <f>+E13+E16+E19+E22+E25+E28+E31+E34+E37+E44+E40</f>
        <v>0.99999999999999967</v>
      </c>
      <c r="F48" s="214">
        <f>+F13+F16+F19+F22+F25+F28+F31+F34+F37+F44+F40</f>
        <v>0.99999999999999989</v>
      </c>
      <c r="G48" s="214">
        <f>+G13+G16+G19+G22+G25+G28+G31+G34+G37+G44+G40</f>
        <v>1</v>
      </c>
    </row>
    <row r="49" spans="1:18" x14ac:dyDescent="0.25">
      <c r="A49" s="2"/>
      <c r="B49" s="177"/>
      <c r="C49" s="215"/>
      <c r="D49" s="215"/>
      <c r="E49" s="215"/>
      <c r="F49" s="215"/>
      <c r="G49" s="215"/>
    </row>
    <row r="50" spans="1:18" x14ac:dyDescent="0.25">
      <c r="B50" s="151" t="s">
        <v>51</v>
      </c>
      <c r="C50" s="207"/>
      <c r="D50" s="207"/>
      <c r="E50" s="207"/>
      <c r="F50" s="207"/>
    </row>
    <row r="51" spans="1:18" x14ac:dyDescent="0.25">
      <c r="A51" s="152"/>
      <c r="B51" s="177" t="s">
        <v>113</v>
      </c>
    </row>
    <row r="52" spans="1:18" x14ac:dyDescent="0.25">
      <c r="A52" s="130"/>
      <c r="B52" s="177" t="s">
        <v>84</v>
      </c>
      <c r="R52" s="216"/>
    </row>
    <row r="53" spans="1:18" ht="14.25" customHeight="1" x14ac:dyDescent="0.25">
      <c r="A53" s="152"/>
      <c r="B53" s="169" t="s">
        <v>114</v>
      </c>
    </row>
    <row r="54" spans="1:18" x14ac:dyDescent="0.25">
      <c r="A54" s="216"/>
      <c r="R54" s="216"/>
    </row>
    <row r="55" spans="1:18" x14ac:dyDescent="0.25">
      <c r="B55" s="36" t="s">
        <v>62</v>
      </c>
      <c r="R55" s="216"/>
    </row>
    <row r="59" spans="1:18" ht="9" customHeight="1" x14ac:dyDescent="0.25"/>
    <row r="60" spans="1:18" x14ac:dyDescent="0.25">
      <c r="A60" s="38"/>
      <c r="B60" s="38"/>
      <c r="C60" s="38"/>
      <c r="D60" s="38"/>
      <c r="E60" s="38"/>
      <c r="F60" s="38"/>
    </row>
    <row r="76" spans="1:2" x14ac:dyDescent="0.25">
      <c r="A76" s="37"/>
      <c r="B76" s="37"/>
    </row>
  </sheetData>
  <mergeCells count="1">
    <mergeCell ref="A60:F60"/>
  </mergeCells>
  <pageMargins left="0.7" right="0.7" top="0.75" bottom="0.75" header="0.3" footer="0.3"/>
  <pageSetup scale="82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7173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123825</xdr:rowOff>
              </from>
              <to>
                <xdr:col>1</xdr:col>
                <xdr:colOff>161925</xdr:colOff>
                <xdr:row>2</xdr:row>
                <xdr:rowOff>180975</xdr:rowOff>
              </to>
            </anchor>
          </objectPr>
        </oleObject>
      </mc:Choice>
      <mc:Fallback>
        <oleObject progId="MSPhotoEd.3" shapeId="71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HI74"/>
  <sheetViews>
    <sheetView zoomScaleNormal="100" workbookViewId="0">
      <selection activeCell="J4" sqref="J4"/>
    </sheetView>
  </sheetViews>
  <sheetFormatPr defaultRowHeight="15" x14ac:dyDescent="0.25"/>
  <cols>
    <col min="1" max="1" width="9.85546875" style="1" customWidth="1"/>
    <col min="2" max="2" width="1.7109375" style="1" customWidth="1"/>
    <col min="3" max="3" width="24.140625" style="1" customWidth="1"/>
    <col min="4" max="5" width="13.28515625" style="1" customWidth="1"/>
    <col min="6" max="6" width="12.42578125" style="1" customWidth="1"/>
    <col min="7" max="7" width="11.7109375" style="1" customWidth="1"/>
    <col min="8" max="12" width="11.5703125" style="1" customWidth="1"/>
    <col min="13" max="14" width="9.140625" style="1"/>
    <col min="20" max="226" width="9.140625" style="1"/>
    <col min="227" max="227" width="8.140625" style="1" customWidth="1"/>
    <col min="228" max="228" width="1.7109375" style="1" customWidth="1"/>
    <col min="229" max="229" width="24.140625" style="1" customWidth="1"/>
    <col min="230" max="260" width="0" style="1" hidden="1" customWidth="1"/>
    <col min="261" max="265" width="13.28515625" style="1" customWidth="1"/>
    <col min="266" max="271" width="9.140625" style="1"/>
    <col min="272" max="272" width="13.5703125" style="1" customWidth="1"/>
    <col min="273" max="273" width="11.7109375" style="1" customWidth="1"/>
    <col min="274" max="482" width="9.140625" style="1"/>
    <col min="483" max="483" width="8.140625" style="1" customWidth="1"/>
    <col min="484" max="484" width="1.7109375" style="1" customWidth="1"/>
    <col min="485" max="485" width="24.140625" style="1" customWidth="1"/>
    <col min="486" max="516" width="0" style="1" hidden="1" customWidth="1"/>
    <col min="517" max="521" width="13.28515625" style="1" customWidth="1"/>
    <col min="522" max="527" width="9.140625" style="1"/>
    <col min="528" max="528" width="13.5703125" style="1" customWidth="1"/>
    <col min="529" max="529" width="11.7109375" style="1" customWidth="1"/>
    <col min="530" max="738" width="9.140625" style="1"/>
    <col min="739" max="739" width="8.140625" style="1" customWidth="1"/>
    <col min="740" max="740" width="1.7109375" style="1" customWidth="1"/>
    <col min="741" max="741" width="24.140625" style="1" customWidth="1"/>
    <col min="742" max="772" width="0" style="1" hidden="1" customWidth="1"/>
    <col min="773" max="777" width="13.28515625" style="1" customWidth="1"/>
    <col min="778" max="783" width="9.140625" style="1"/>
    <col min="784" max="784" width="13.5703125" style="1" customWidth="1"/>
    <col min="785" max="785" width="11.7109375" style="1" customWidth="1"/>
    <col min="786" max="889" width="9.140625" style="1"/>
    <col min="890" max="890" width="13.5703125" style="1" customWidth="1"/>
    <col min="891" max="891" width="11.7109375" style="1" customWidth="1"/>
    <col min="892" max="994" width="9.140625" style="1"/>
    <col min="995" max="995" width="8.140625" style="1" customWidth="1"/>
    <col min="996" max="996" width="1.7109375" style="1" customWidth="1"/>
    <col min="997" max="997" width="24.140625" style="1" customWidth="1"/>
    <col min="998" max="1028" width="0" style="1" hidden="1" customWidth="1"/>
    <col min="1029" max="1033" width="13.28515625" style="1" customWidth="1"/>
    <col min="1034" max="1039" width="9.140625" style="1"/>
    <col min="1040" max="1040" width="13.5703125" style="1" customWidth="1"/>
    <col min="1041" max="1041" width="11.7109375" style="1" customWidth="1"/>
    <col min="1042" max="1250" width="9.140625" style="1"/>
    <col min="1251" max="1251" width="8.140625" style="1" customWidth="1"/>
    <col min="1252" max="1252" width="1.7109375" style="1" customWidth="1"/>
    <col min="1253" max="1253" width="24.140625" style="1" customWidth="1"/>
    <col min="1254" max="1284" width="0" style="1" hidden="1" customWidth="1"/>
    <col min="1285" max="1289" width="13.28515625" style="1" customWidth="1"/>
    <col min="1290" max="1295" width="9.140625" style="1"/>
    <col min="1296" max="1296" width="13.5703125" style="1" customWidth="1"/>
    <col min="1297" max="1297" width="11.7109375" style="1" customWidth="1"/>
    <col min="1298" max="1506" width="9.140625" style="1"/>
    <col min="1507" max="1507" width="8.140625" style="1" customWidth="1"/>
    <col min="1508" max="1508" width="1.7109375" style="1" customWidth="1"/>
    <col min="1509" max="1509" width="24.140625" style="1" customWidth="1"/>
    <col min="1510" max="1540" width="0" style="1" hidden="1" customWidth="1"/>
    <col min="1541" max="1545" width="13.28515625" style="1" customWidth="1"/>
    <col min="1546" max="1551" width="9.140625" style="1"/>
    <col min="1552" max="1552" width="13.5703125" style="1" customWidth="1"/>
    <col min="1553" max="1553" width="11.7109375" style="1" customWidth="1"/>
    <col min="1554" max="1762" width="9.140625" style="1"/>
    <col min="1763" max="1763" width="8.140625" style="1" customWidth="1"/>
    <col min="1764" max="1764" width="1.7109375" style="1" customWidth="1"/>
    <col min="1765" max="1765" width="24.140625" style="1" customWidth="1"/>
    <col min="1766" max="1796" width="0" style="1" hidden="1" customWidth="1"/>
    <col min="1797" max="1801" width="13.28515625" style="1" customWidth="1"/>
    <col min="1802" max="1807" width="9.140625" style="1"/>
    <col min="1808" max="1808" width="13.5703125" style="1" customWidth="1"/>
    <col min="1809" max="1809" width="11.7109375" style="1" customWidth="1"/>
    <col min="1810" max="2018" width="9.140625" style="1"/>
    <col min="2019" max="2019" width="8.140625" style="1" customWidth="1"/>
    <col min="2020" max="2020" width="1.7109375" style="1" customWidth="1"/>
    <col min="2021" max="2021" width="24.140625" style="1" customWidth="1"/>
    <col min="2022" max="2052" width="0" style="1" hidden="1" customWidth="1"/>
    <col min="2053" max="2057" width="13.28515625" style="1" customWidth="1"/>
    <col min="2058" max="2063" width="9.140625" style="1"/>
    <col min="2064" max="2064" width="13.5703125" style="1" customWidth="1"/>
    <col min="2065" max="2065" width="11.7109375" style="1" customWidth="1"/>
    <col min="2066" max="2274" width="9.140625" style="1"/>
    <col min="2275" max="2275" width="8.140625" style="1" customWidth="1"/>
    <col min="2276" max="2276" width="1.7109375" style="1" customWidth="1"/>
    <col min="2277" max="2277" width="24.140625" style="1" customWidth="1"/>
    <col min="2278" max="2308" width="0" style="1" hidden="1" customWidth="1"/>
    <col min="2309" max="2313" width="13.28515625" style="1" customWidth="1"/>
    <col min="2314" max="2319" width="9.140625" style="1"/>
    <col min="2320" max="2320" width="13.5703125" style="1" customWidth="1"/>
    <col min="2321" max="2321" width="11.7109375" style="1" customWidth="1"/>
    <col min="2322" max="2530" width="9.140625" style="1"/>
    <col min="2531" max="2531" width="8.140625" style="1" customWidth="1"/>
    <col min="2532" max="2532" width="1.7109375" style="1" customWidth="1"/>
    <col min="2533" max="2533" width="24.140625" style="1" customWidth="1"/>
    <col min="2534" max="2564" width="0" style="1" hidden="1" customWidth="1"/>
    <col min="2565" max="2569" width="13.28515625" style="1" customWidth="1"/>
    <col min="2570" max="2575" width="9.140625" style="1"/>
    <col min="2576" max="2576" width="13.5703125" style="1" customWidth="1"/>
    <col min="2577" max="2577" width="11.7109375" style="1" customWidth="1"/>
    <col min="2578" max="2786" width="9.140625" style="1"/>
    <col min="2787" max="2787" width="8.140625" style="1" customWidth="1"/>
    <col min="2788" max="2788" width="1.7109375" style="1" customWidth="1"/>
    <col min="2789" max="2789" width="24.140625" style="1" customWidth="1"/>
    <col min="2790" max="2820" width="0" style="1" hidden="1" customWidth="1"/>
    <col min="2821" max="2825" width="13.28515625" style="1" customWidth="1"/>
    <col min="2826" max="2831" width="9.140625" style="1"/>
    <col min="2832" max="2832" width="13.5703125" style="1" customWidth="1"/>
    <col min="2833" max="2833" width="11.7109375" style="1" customWidth="1"/>
    <col min="2834" max="3042" width="9.140625" style="1"/>
    <col min="3043" max="3043" width="8.140625" style="1" customWidth="1"/>
    <col min="3044" max="3044" width="1.7109375" style="1" customWidth="1"/>
    <col min="3045" max="3045" width="24.140625" style="1" customWidth="1"/>
    <col min="3046" max="3076" width="0" style="1" hidden="1" customWidth="1"/>
    <col min="3077" max="3081" width="13.28515625" style="1" customWidth="1"/>
    <col min="3082" max="3087" width="9.140625" style="1"/>
    <col min="3088" max="3088" width="13.5703125" style="1" customWidth="1"/>
    <col min="3089" max="3089" width="11.7109375" style="1" customWidth="1"/>
    <col min="3090" max="3298" width="9.140625" style="1"/>
    <col min="3299" max="3299" width="8.140625" style="1" customWidth="1"/>
    <col min="3300" max="3300" width="1.7109375" style="1" customWidth="1"/>
    <col min="3301" max="3301" width="24.140625" style="1" customWidth="1"/>
    <col min="3302" max="3332" width="0" style="1" hidden="1" customWidth="1"/>
    <col min="3333" max="3337" width="13.28515625" style="1" customWidth="1"/>
    <col min="3338" max="3343" width="9.140625" style="1"/>
    <col min="3344" max="3344" width="13.5703125" style="1" customWidth="1"/>
    <col min="3345" max="3345" width="11.7109375" style="1" customWidth="1"/>
    <col min="3346" max="3554" width="9.140625" style="1"/>
    <col min="3555" max="3555" width="8.140625" style="1" customWidth="1"/>
    <col min="3556" max="3556" width="1.7109375" style="1" customWidth="1"/>
    <col min="3557" max="3557" width="24.140625" style="1" customWidth="1"/>
    <col min="3558" max="3588" width="0" style="1" hidden="1" customWidth="1"/>
    <col min="3589" max="3593" width="13.28515625" style="1" customWidth="1"/>
    <col min="3594" max="3599" width="9.140625" style="1"/>
    <col min="3600" max="3600" width="13.5703125" style="1" customWidth="1"/>
    <col min="3601" max="3601" width="11.7109375" style="1" customWidth="1"/>
    <col min="3602" max="3810" width="9.140625" style="1"/>
    <col min="3811" max="3811" width="8.140625" style="1" customWidth="1"/>
    <col min="3812" max="3812" width="1.7109375" style="1" customWidth="1"/>
    <col min="3813" max="3813" width="24.140625" style="1" customWidth="1"/>
    <col min="3814" max="3844" width="0" style="1" hidden="1" customWidth="1"/>
    <col min="3845" max="3849" width="13.28515625" style="1" customWidth="1"/>
    <col min="3850" max="3855" width="9.140625" style="1"/>
    <col min="3856" max="3856" width="13.5703125" style="1" customWidth="1"/>
    <col min="3857" max="3857" width="11.7109375" style="1" customWidth="1"/>
    <col min="3858" max="4066" width="9.140625" style="1"/>
    <col min="4067" max="4067" width="8.140625" style="1" customWidth="1"/>
    <col min="4068" max="4068" width="1.7109375" style="1" customWidth="1"/>
    <col min="4069" max="4069" width="24.140625" style="1" customWidth="1"/>
    <col min="4070" max="4100" width="0" style="1" hidden="1" customWidth="1"/>
    <col min="4101" max="4105" width="13.28515625" style="1" customWidth="1"/>
    <col min="4106" max="4111" width="9.140625" style="1"/>
    <col min="4112" max="4112" width="13.5703125" style="1" customWidth="1"/>
    <col min="4113" max="4113" width="11.7109375" style="1" customWidth="1"/>
    <col min="4114" max="4322" width="9.140625" style="1"/>
    <col min="4323" max="4323" width="8.140625" style="1" customWidth="1"/>
    <col min="4324" max="4324" width="1.7109375" style="1" customWidth="1"/>
    <col min="4325" max="4325" width="24.140625" style="1" customWidth="1"/>
    <col min="4326" max="4356" width="0" style="1" hidden="1" customWidth="1"/>
    <col min="4357" max="4361" width="13.28515625" style="1" customWidth="1"/>
    <col min="4362" max="4367" width="9.140625" style="1"/>
    <col min="4368" max="4368" width="13.5703125" style="1" customWidth="1"/>
    <col min="4369" max="4369" width="11.7109375" style="1" customWidth="1"/>
    <col min="4370" max="4578" width="9.140625" style="1"/>
    <col min="4579" max="4579" width="8.140625" style="1" customWidth="1"/>
    <col min="4580" max="4580" width="1.7109375" style="1" customWidth="1"/>
    <col min="4581" max="4581" width="24.140625" style="1" customWidth="1"/>
    <col min="4582" max="4612" width="0" style="1" hidden="1" customWidth="1"/>
    <col min="4613" max="4617" width="13.28515625" style="1" customWidth="1"/>
    <col min="4618" max="4623" width="9.140625" style="1"/>
    <col min="4624" max="4624" width="13.5703125" style="1" customWidth="1"/>
    <col min="4625" max="4625" width="11.7109375" style="1" customWidth="1"/>
    <col min="4626" max="4834" width="9.140625" style="1"/>
    <col min="4835" max="4835" width="8.140625" style="1" customWidth="1"/>
    <col min="4836" max="4836" width="1.7109375" style="1" customWidth="1"/>
    <col min="4837" max="4837" width="24.140625" style="1" customWidth="1"/>
    <col min="4838" max="4868" width="0" style="1" hidden="1" customWidth="1"/>
    <col min="4869" max="4873" width="13.28515625" style="1" customWidth="1"/>
    <col min="4874" max="4879" width="9.140625" style="1"/>
    <col min="4880" max="4880" width="13.5703125" style="1" customWidth="1"/>
    <col min="4881" max="4881" width="11.7109375" style="1" customWidth="1"/>
    <col min="4882" max="5090" width="9.140625" style="1"/>
    <col min="5091" max="5091" width="8.140625" style="1" customWidth="1"/>
    <col min="5092" max="5092" width="1.7109375" style="1" customWidth="1"/>
    <col min="5093" max="5093" width="24.140625" style="1" customWidth="1"/>
    <col min="5094" max="5124" width="0" style="1" hidden="1" customWidth="1"/>
    <col min="5125" max="5129" width="13.28515625" style="1" customWidth="1"/>
    <col min="5130" max="5135" width="9.140625" style="1"/>
    <col min="5136" max="5136" width="13.5703125" style="1" customWidth="1"/>
    <col min="5137" max="5137" width="11.7109375" style="1" customWidth="1"/>
    <col min="5138" max="5346" width="9.140625" style="1"/>
    <col min="5347" max="5347" width="8.140625" style="1" customWidth="1"/>
    <col min="5348" max="5348" width="1.7109375" style="1" customWidth="1"/>
    <col min="5349" max="5349" width="24.140625" style="1" customWidth="1"/>
    <col min="5350" max="5380" width="0" style="1" hidden="1" customWidth="1"/>
    <col min="5381" max="5385" width="13.28515625" style="1" customWidth="1"/>
    <col min="5386" max="5391" width="9.140625" style="1"/>
    <col min="5392" max="5392" width="13.5703125" style="1" customWidth="1"/>
    <col min="5393" max="5393" width="11.7109375" style="1" customWidth="1"/>
    <col min="5394" max="5602" width="9.140625" style="1"/>
    <col min="5603" max="5603" width="8.140625" style="1" customWidth="1"/>
    <col min="5604" max="5604" width="1.7109375" style="1" customWidth="1"/>
    <col min="5605" max="5605" width="24.140625" style="1" customWidth="1"/>
    <col min="5606" max="5636" width="0" style="1" hidden="1" customWidth="1"/>
    <col min="5637" max="5641" width="13.28515625" style="1" customWidth="1"/>
    <col min="5642" max="5647" width="9.140625" style="1"/>
    <col min="5648" max="5648" width="13.5703125" style="1" customWidth="1"/>
    <col min="5649" max="5649" width="11.7109375" style="1" customWidth="1"/>
    <col min="5650" max="5858" width="9.140625" style="1"/>
    <col min="5859" max="5859" width="8.140625" style="1" customWidth="1"/>
    <col min="5860" max="5860" width="1.7109375" style="1" customWidth="1"/>
    <col min="5861" max="5861" width="24.140625" style="1" customWidth="1"/>
    <col min="5862" max="5892" width="0" style="1" hidden="1" customWidth="1"/>
    <col min="5893" max="5897" width="13.28515625" style="1" customWidth="1"/>
    <col min="5898" max="5903" width="9.140625" style="1"/>
    <col min="5904" max="5904" width="13.5703125" style="1" customWidth="1"/>
    <col min="5905" max="5905" width="11.7109375" style="1" customWidth="1"/>
    <col min="5906" max="6114" width="9.140625" style="1"/>
    <col min="6115" max="6115" width="8.140625" style="1" customWidth="1"/>
    <col min="6116" max="6116" width="1.7109375" style="1" customWidth="1"/>
    <col min="6117" max="6117" width="24.140625" style="1" customWidth="1"/>
    <col min="6118" max="6148" width="0" style="1" hidden="1" customWidth="1"/>
    <col min="6149" max="6153" width="13.28515625" style="1" customWidth="1"/>
    <col min="6154" max="6159" width="9.140625" style="1"/>
    <col min="6160" max="6160" width="13.5703125" style="1" customWidth="1"/>
    <col min="6161" max="6161" width="11.7109375" style="1" customWidth="1"/>
    <col min="6162" max="6370" width="9.140625" style="1"/>
    <col min="6371" max="6371" width="8.140625" style="1" customWidth="1"/>
    <col min="6372" max="6372" width="1.7109375" style="1" customWidth="1"/>
    <col min="6373" max="6373" width="24.140625" style="1" customWidth="1"/>
    <col min="6374" max="6404" width="0" style="1" hidden="1" customWidth="1"/>
    <col min="6405" max="6409" width="13.28515625" style="1" customWidth="1"/>
    <col min="6410" max="6415" width="9.140625" style="1"/>
    <col min="6416" max="6416" width="13.5703125" style="1" customWidth="1"/>
    <col min="6417" max="6417" width="11.7109375" style="1" customWidth="1"/>
    <col min="6418" max="6626" width="9.140625" style="1"/>
    <col min="6627" max="6627" width="8.140625" style="1" customWidth="1"/>
    <col min="6628" max="6628" width="1.7109375" style="1" customWidth="1"/>
    <col min="6629" max="6629" width="24.140625" style="1" customWidth="1"/>
    <col min="6630" max="6660" width="0" style="1" hidden="1" customWidth="1"/>
    <col min="6661" max="6665" width="13.28515625" style="1" customWidth="1"/>
    <col min="6666" max="6671" width="9.140625" style="1"/>
    <col min="6672" max="6672" width="13.5703125" style="1" customWidth="1"/>
    <col min="6673" max="6673" width="11.7109375" style="1" customWidth="1"/>
    <col min="6674" max="6882" width="9.140625" style="1"/>
    <col min="6883" max="6883" width="8.140625" style="1" customWidth="1"/>
    <col min="6884" max="6884" width="1.7109375" style="1" customWidth="1"/>
    <col min="6885" max="6885" width="24.140625" style="1" customWidth="1"/>
    <col min="6886" max="6916" width="0" style="1" hidden="1" customWidth="1"/>
    <col min="6917" max="6921" width="13.28515625" style="1" customWidth="1"/>
    <col min="6922" max="6927" width="9.140625" style="1"/>
    <col min="6928" max="6928" width="13.5703125" style="1" customWidth="1"/>
    <col min="6929" max="6929" width="11.7109375" style="1" customWidth="1"/>
    <col min="6930" max="7138" width="9.140625" style="1"/>
    <col min="7139" max="7139" width="8.140625" style="1" customWidth="1"/>
    <col min="7140" max="7140" width="1.7109375" style="1" customWidth="1"/>
    <col min="7141" max="7141" width="24.140625" style="1" customWidth="1"/>
    <col min="7142" max="7172" width="0" style="1" hidden="1" customWidth="1"/>
    <col min="7173" max="7177" width="13.28515625" style="1" customWidth="1"/>
    <col min="7178" max="7183" width="9.140625" style="1"/>
    <col min="7184" max="7184" width="13.5703125" style="1" customWidth="1"/>
    <col min="7185" max="7185" width="11.7109375" style="1" customWidth="1"/>
    <col min="7186" max="7394" width="9.140625" style="1"/>
    <col min="7395" max="7395" width="8.140625" style="1" customWidth="1"/>
    <col min="7396" max="7396" width="1.7109375" style="1" customWidth="1"/>
    <col min="7397" max="7397" width="24.140625" style="1" customWidth="1"/>
    <col min="7398" max="7428" width="0" style="1" hidden="1" customWidth="1"/>
    <col min="7429" max="7433" width="13.28515625" style="1" customWidth="1"/>
    <col min="7434" max="7439" width="9.140625" style="1"/>
    <col min="7440" max="7440" width="13.5703125" style="1" customWidth="1"/>
    <col min="7441" max="7441" width="11.7109375" style="1" customWidth="1"/>
    <col min="7442" max="7650" width="9.140625" style="1"/>
    <col min="7651" max="7651" width="8.140625" style="1" customWidth="1"/>
    <col min="7652" max="7652" width="1.7109375" style="1" customWidth="1"/>
    <col min="7653" max="7653" width="24.140625" style="1" customWidth="1"/>
    <col min="7654" max="7684" width="0" style="1" hidden="1" customWidth="1"/>
    <col min="7685" max="7689" width="13.28515625" style="1" customWidth="1"/>
    <col min="7690" max="7695" width="9.140625" style="1"/>
    <col min="7696" max="7696" width="13.5703125" style="1" customWidth="1"/>
    <col min="7697" max="7697" width="11.7109375" style="1" customWidth="1"/>
    <col min="7698" max="7906" width="9.140625" style="1"/>
    <col min="7907" max="7907" width="8.140625" style="1" customWidth="1"/>
    <col min="7908" max="7908" width="1.7109375" style="1" customWidth="1"/>
    <col min="7909" max="7909" width="24.140625" style="1" customWidth="1"/>
    <col min="7910" max="7940" width="0" style="1" hidden="1" customWidth="1"/>
    <col min="7941" max="7945" width="13.28515625" style="1" customWidth="1"/>
    <col min="7946" max="7951" width="9.140625" style="1"/>
    <col min="7952" max="7952" width="13.5703125" style="1" customWidth="1"/>
    <col min="7953" max="7953" width="11.7109375" style="1" customWidth="1"/>
    <col min="7954" max="8162" width="9.140625" style="1"/>
    <col min="8163" max="8163" width="8.140625" style="1" customWidth="1"/>
    <col min="8164" max="8164" width="1.7109375" style="1" customWidth="1"/>
    <col min="8165" max="8165" width="24.140625" style="1" customWidth="1"/>
    <col min="8166" max="8196" width="0" style="1" hidden="1" customWidth="1"/>
    <col min="8197" max="8201" width="13.28515625" style="1" customWidth="1"/>
    <col min="8202" max="8207" width="9.140625" style="1"/>
    <col min="8208" max="8208" width="13.5703125" style="1" customWidth="1"/>
    <col min="8209" max="8209" width="11.7109375" style="1" customWidth="1"/>
    <col min="8210" max="8418" width="9.140625" style="1"/>
    <col min="8419" max="8419" width="8.140625" style="1" customWidth="1"/>
    <col min="8420" max="8420" width="1.7109375" style="1" customWidth="1"/>
    <col min="8421" max="8421" width="24.140625" style="1" customWidth="1"/>
    <col min="8422" max="8452" width="0" style="1" hidden="1" customWidth="1"/>
    <col min="8453" max="8457" width="13.28515625" style="1" customWidth="1"/>
    <col min="8458" max="8463" width="9.140625" style="1"/>
    <col min="8464" max="8464" width="13.5703125" style="1" customWidth="1"/>
    <col min="8465" max="8465" width="11.7109375" style="1" customWidth="1"/>
    <col min="8466" max="8674" width="9.140625" style="1"/>
    <col min="8675" max="8675" width="8.140625" style="1" customWidth="1"/>
    <col min="8676" max="8676" width="1.7109375" style="1" customWidth="1"/>
    <col min="8677" max="8677" width="24.140625" style="1" customWidth="1"/>
    <col min="8678" max="8708" width="0" style="1" hidden="1" customWidth="1"/>
    <col min="8709" max="8713" width="13.28515625" style="1" customWidth="1"/>
    <col min="8714" max="8719" width="9.140625" style="1"/>
    <col min="8720" max="8720" width="13.5703125" style="1" customWidth="1"/>
    <col min="8721" max="8721" width="11.7109375" style="1" customWidth="1"/>
    <col min="8722" max="8930" width="9.140625" style="1"/>
    <col min="8931" max="8931" width="8.140625" style="1" customWidth="1"/>
    <col min="8932" max="8932" width="1.7109375" style="1" customWidth="1"/>
    <col min="8933" max="8933" width="24.140625" style="1" customWidth="1"/>
    <col min="8934" max="8964" width="0" style="1" hidden="1" customWidth="1"/>
    <col min="8965" max="8969" width="13.28515625" style="1" customWidth="1"/>
    <col min="8970" max="8975" width="9.140625" style="1"/>
    <col min="8976" max="8976" width="13.5703125" style="1" customWidth="1"/>
    <col min="8977" max="8977" width="11.7109375" style="1" customWidth="1"/>
    <col min="8978" max="9186" width="9.140625" style="1"/>
    <col min="9187" max="9187" width="8.140625" style="1" customWidth="1"/>
    <col min="9188" max="9188" width="1.7109375" style="1" customWidth="1"/>
    <col min="9189" max="9189" width="24.140625" style="1" customWidth="1"/>
    <col min="9190" max="9220" width="0" style="1" hidden="1" customWidth="1"/>
    <col min="9221" max="9225" width="13.28515625" style="1" customWidth="1"/>
    <col min="9226" max="9231" width="9.140625" style="1"/>
    <col min="9232" max="9232" width="13.5703125" style="1" customWidth="1"/>
    <col min="9233" max="9233" width="11.7109375" style="1" customWidth="1"/>
    <col min="9234" max="9442" width="9.140625" style="1"/>
    <col min="9443" max="9443" width="8.140625" style="1" customWidth="1"/>
    <col min="9444" max="9444" width="1.7109375" style="1" customWidth="1"/>
    <col min="9445" max="9445" width="24.140625" style="1" customWidth="1"/>
    <col min="9446" max="9476" width="0" style="1" hidden="1" customWidth="1"/>
    <col min="9477" max="9481" width="13.28515625" style="1" customWidth="1"/>
    <col min="9482" max="9487" width="9.140625" style="1"/>
    <col min="9488" max="9488" width="13.5703125" style="1" customWidth="1"/>
    <col min="9489" max="9489" width="11.7109375" style="1" customWidth="1"/>
    <col min="9490" max="9698" width="9.140625" style="1"/>
    <col min="9699" max="9699" width="8.140625" style="1" customWidth="1"/>
    <col min="9700" max="9700" width="1.7109375" style="1" customWidth="1"/>
    <col min="9701" max="9701" width="24.140625" style="1" customWidth="1"/>
    <col min="9702" max="9732" width="0" style="1" hidden="1" customWidth="1"/>
    <col min="9733" max="9737" width="13.28515625" style="1" customWidth="1"/>
    <col min="9738" max="9743" width="9.140625" style="1"/>
    <col min="9744" max="9744" width="13.5703125" style="1" customWidth="1"/>
    <col min="9745" max="9745" width="11.7109375" style="1" customWidth="1"/>
    <col min="9746" max="9954" width="9.140625" style="1"/>
    <col min="9955" max="9955" width="8.140625" style="1" customWidth="1"/>
    <col min="9956" max="9956" width="1.7109375" style="1" customWidth="1"/>
    <col min="9957" max="9957" width="24.140625" style="1" customWidth="1"/>
    <col min="9958" max="9988" width="0" style="1" hidden="1" customWidth="1"/>
    <col min="9989" max="9993" width="13.28515625" style="1" customWidth="1"/>
    <col min="9994" max="9999" width="9.140625" style="1"/>
    <col min="10000" max="10000" width="13.5703125" style="1" customWidth="1"/>
    <col min="10001" max="10001" width="11.7109375" style="1" customWidth="1"/>
    <col min="10002" max="10210" width="9.140625" style="1"/>
    <col min="10211" max="10211" width="8.140625" style="1" customWidth="1"/>
    <col min="10212" max="10212" width="1.7109375" style="1" customWidth="1"/>
    <col min="10213" max="10213" width="24.140625" style="1" customWidth="1"/>
    <col min="10214" max="10244" width="0" style="1" hidden="1" customWidth="1"/>
    <col min="10245" max="10249" width="13.28515625" style="1" customWidth="1"/>
    <col min="10250" max="10255" width="9.140625" style="1"/>
    <col min="10256" max="10256" width="13.5703125" style="1" customWidth="1"/>
    <col min="10257" max="10257" width="11.7109375" style="1" customWidth="1"/>
    <col min="10258" max="10466" width="9.140625" style="1"/>
    <col min="10467" max="10467" width="8.140625" style="1" customWidth="1"/>
    <col min="10468" max="10468" width="1.7109375" style="1" customWidth="1"/>
    <col min="10469" max="10469" width="24.140625" style="1" customWidth="1"/>
    <col min="10470" max="10500" width="0" style="1" hidden="1" customWidth="1"/>
    <col min="10501" max="10505" width="13.28515625" style="1" customWidth="1"/>
    <col min="10506" max="10511" width="9.140625" style="1"/>
    <col min="10512" max="10512" width="13.5703125" style="1" customWidth="1"/>
    <col min="10513" max="10513" width="11.7109375" style="1" customWidth="1"/>
    <col min="10514" max="10722" width="9.140625" style="1"/>
    <col min="10723" max="10723" width="8.140625" style="1" customWidth="1"/>
    <col min="10724" max="10724" width="1.7109375" style="1" customWidth="1"/>
    <col min="10725" max="10725" width="24.140625" style="1" customWidth="1"/>
    <col min="10726" max="10756" width="0" style="1" hidden="1" customWidth="1"/>
    <col min="10757" max="10761" width="13.28515625" style="1" customWidth="1"/>
    <col min="10762" max="10767" width="9.140625" style="1"/>
    <col min="10768" max="10768" width="13.5703125" style="1" customWidth="1"/>
    <col min="10769" max="10769" width="11.7109375" style="1" customWidth="1"/>
    <col min="10770" max="10978" width="9.140625" style="1"/>
    <col min="10979" max="10979" width="8.140625" style="1" customWidth="1"/>
    <col min="10980" max="10980" width="1.7109375" style="1" customWidth="1"/>
    <col min="10981" max="10981" width="24.140625" style="1" customWidth="1"/>
    <col min="10982" max="11012" width="0" style="1" hidden="1" customWidth="1"/>
    <col min="11013" max="11017" width="13.28515625" style="1" customWidth="1"/>
    <col min="11018" max="11023" width="9.140625" style="1"/>
    <col min="11024" max="11024" width="13.5703125" style="1" customWidth="1"/>
    <col min="11025" max="11025" width="11.7109375" style="1" customWidth="1"/>
    <col min="11026" max="11234" width="9.140625" style="1"/>
    <col min="11235" max="11235" width="8.140625" style="1" customWidth="1"/>
    <col min="11236" max="11236" width="1.7109375" style="1" customWidth="1"/>
    <col min="11237" max="11237" width="24.140625" style="1" customWidth="1"/>
    <col min="11238" max="11268" width="0" style="1" hidden="1" customWidth="1"/>
    <col min="11269" max="11273" width="13.28515625" style="1" customWidth="1"/>
    <col min="11274" max="11279" width="9.140625" style="1"/>
    <col min="11280" max="11280" width="13.5703125" style="1" customWidth="1"/>
    <col min="11281" max="11281" width="11.7109375" style="1" customWidth="1"/>
    <col min="11282" max="11490" width="9.140625" style="1"/>
    <col min="11491" max="11491" width="8.140625" style="1" customWidth="1"/>
    <col min="11492" max="11492" width="1.7109375" style="1" customWidth="1"/>
    <col min="11493" max="11493" width="24.140625" style="1" customWidth="1"/>
    <col min="11494" max="11524" width="0" style="1" hidden="1" customWidth="1"/>
    <col min="11525" max="11529" width="13.28515625" style="1" customWidth="1"/>
    <col min="11530" max="11535" width="9.140625" style="1"/>
    <col min="11536" max="11536" width="13.5703125" style="1" customWidth="1"/>
    <col min="11537" max="11537" width="11.7109375" style="1" customWidth="1"/>
    <col min="11538" max="11746" width="9.140625" style="1"/>
    <col min="11747" max="11747" width="8.140625" style="1" customWidth="1"/>
    <col min="11748" max="11748" width="1.7109375" style="1" customWidth="1"/>
    <col min="11749" max="11749" width="24.140625" style="1" customWidth="1"/>
    <col min="11750" max="11780" width="0" style="1" hidden="1" customWidth="1"/>
    <col min="11781" max="11785" width="13.28515625" style="1" customWidth="1"/>
    <col min="11786" max="11791" width="9.140625" style="1"/>
    <col min="11792" max="11792" width="13.5703125" style="1" customWidth="1"/>
    <col min="11793" max="11793" width="11.7109375" style="1" customWidth="1"/>
    <col min="11794" max="12002" width="9.140625" style="1"/>
    <col min="12003" max="12003" width="8.140625" style="1" customWidth="1"/>
    <col min="12004" max="12004" width="1.7109375" style="1" customWidth="1"/>
    <col min="12005" max="12005" width="24.140625" style="1" customWidth="1"/>
    <col min="12006" max="12036" width="0" style="1" hidden="1" customWidth="1"/>
    <col min="12037" max="12041" width="13.28515625" style="1" customWidth="1"/>
    <col min="12042" max="12047" width="9.140625" style="1"/>
    <col min="12048" max="12048" width="13.5703125" style="1" customWidth="1"/>
    <col min="12049" max="12049" width="11.7109375" style="1" customWidth="1"/>
    <col min="12050" max="12258" width="9.140625" style="1"/>
    <col min="12259" max="12259" width="8.140625" style="1" customWidth="1"/>
    <col min="12260" max="12260" width="1.7109375" style="1" customWidth="1"/>
    <col min="12261" max="12261" width="24.140625" style="1" customWidth="1"/>
    <col min="12262" max="12292" width="0" style="1" hidden="1" customWidth="1"/>
    <col min="12293" max="12297" width="13.28515625" style="1" customWidth="1"/>
    <col min="12298" max="12303" width="9.140625" style="1"/>
    <col min="12304" max="12304" width="13.5703125" style="1" customWidth="1"/>
    <col min="12305" max="12305" width="11.7109375" style="1" customWidth="1"/>
    <col min="12306" max="12514" width="9.140625" style="1"/>
    <col min="12515" max="12515" width="8.140625" style="1" customWidth="1"/>
    <col min="12516" max="12516" width="1.7109375" style="1" customWidth="1"/>
    <col min="12517" max="12517" width="24.140625" style="1" customWidth="1"/>
    <col min="12518" max="12548" width="0" style="1" hidden="1" customWidth="1"/>
    <col min="12549" max="12553" width="13.28515625" style="1" customWidth="1"/>
    <col min="12554" max="12559" width="9.140625" style="1"/>
    <col min="12560" max="12560" width="13.5703125" style="1" customWidth="1"/>
    <col min="12561" max="12561" width="11.7109375" style="1" customWidth="1"/>
    <col min="12562" max="12770" width="9.140625" style="1"/>
    <col min="12771" max="12771" width="8.140625" style="1" customWidth="1"/>
    <col min="12772" max="12772" width="1.7109375" style="1" customWidth="1"/>
    <col min="12773" max="12773" width="24.140625" style="1" customWidth="1"/>
    <col min="12774" max="12804" width="0" style="1" hidden="1" customWidth="1"/>
    <col min="12805" max="12809" width="13.28515625" style="1" customWidth="1"/>
    <col min="12810" max="12815" width="9.140625" style="1"/>
    <col min="12816" max="12816" width="13.5703125" style="1" customWidth="1"/>
    <col min="12817" max="12817" width="11.7109375" style="1" customWidth="1"/>
    <col min="12818" max="13026" width="9.140625" style="1"/>
    <col min="13027" max="13027" width="8.140625" style="1" customWidth="1"/>
    <col min="13028" max="13028" width="1.7109375" style="1" customWidth="1"/>
    <col min="13029" max="13029" width="24.140625" style="1" customWidth="1"/>
    <col min="13030" max="13060" width="0" style="1" hidden="1" customWidth="1"/>
    <col min="13061" max="13065" width="13.28515625" style="1" customWidth="1"/>
    <col min="13066" max="13071" width="9.140625" style="1"/>
    <col min="13072" max="13072" width="13.5703125" style="1" customWidth="1"/>
    <col min="13073" max="13073" width="11.7109375" style="1" customWidth="1"/>
    <col min="13074" max="13282" width="9.140625" style="1"/>
    <col min="13283" max="13283" width="8.140625" style="1" customWidth="1"/>
    <col min="13284" max="13284" width="1.7109375" style="1" customWidth="1"/>
    <col min="13285" max="13285" width="24.140625" style="1" customWidth="1"/>
    <col min="13286" max="13316" width="0" style="1" hidden="1" customWidth="1"/>
    <col min="13317" max="13321" width="13.28515625" style="1" customWidth="1"/>
    <col min="13322" max="13327" width="9.140625" style="1"/>
    <col min="13328" max="13328" width="13.5703125" style="1" customWidth="1"/>
    <col min="13329" max="13329" width="11.7109375" style="1" customWidth="1"/>
    <col min="13330" max="13538" width="9.140625" style="1"/>
    <col min="13539" max="13539" width="8.140625" style="1" customWidth="1"/>
    <col min="13540" max="13540" width="1.7109375" style="1" customWidth="1"/>
    <col min="13541" max="13541" width="24.140625" style="1" customWidth="1"/>
    <col min="13542" max="13572" width="0" style="1" hidden="1" customWidth="1"/>
    <col min="13573" max="13577" width="13.28515625" style="1" customWidth="1"/>
    <col min="13578" max="13583" width="9.140625" style="1"/>
    <col min="13584" max="13584" width="13.5703125" style="1" customWidth="1"/>
    <col min="13585" max="13585" width="11.7109375" style="1" customWidth="1"/>
    <col min="13586" max="13794" width="9.140625" style="1"/>
    <col min="13795" max="13795" width="8.140625" style="1" customWidth="1"/>
    <col min="13796" max="13796" width="1.7109375" style="1" customWidth="1"/>
    <col min="13797" max="13797" width="24.140625" style="1" customWidth="1"/>
    <col min="13798" max="13828" width="0" style="1" hidden="1" customWidth="1"/>
    <col min="13829" max="13833" width="13.28515625" style="1" customWidth="1"/>
    <col min="13834" max="13839" width="9.140625" style="1"/>
    <col min="13840" max="13840" width="13.5703125" style="1" customWidth="1"/>
    <col min="13841" max="13841" width="11.7109375" style="1" customWidth="1"/>
    <col min="13842" max="14050" width="9.140625" style="1"/>
    <col min="14051" max="14051" width="8.140625" style="1" customWidth="1"/>
    <col min="14052" max="14052" width="1.7109375" style="1" customWidth="1"/>
    <col min="14053" max="14053" width="24.140625" style="1" customWidth="1"/>
    <col min="14054" max="14084" width="0" style="1" hidden="1" customWidth="1"/>
    <col min="14085" max="14089" width="13.28515625" style="1" customWidth="1"/>
    <col min="14090" max="14095" width="9.140625" style="1"/>
    <col min="14096" max="14096" width="13.5703125" style="1" customWidth="1"/>
    <col min="14097" max="14097" width="11.7109375" style="1" customWidth="1"/>
    <col min="14098" max="14306" width="9.140625" style="1"/>
    <col min="14307" max="14307" width="8.140625" style="1" customWidth="1"/>
    <col min="14308" max="14308" width="1.7109375" style="1" customWidth="1"/>
    <col min="14309" max="14309" width="24.140625" style="1" customWidth="1"/>
    <col min="14310" max="14340" width="0" style="1" hidden="1" customWidth="1"/>
    <col min="14341" max="14345" width="13.28515625" style="1" customWidth="1"/>
    <col min="14346" max="14351" width="9.140625" style="1"/>
    <col min="14352" max="14352" width="13.5703125" style="1" customWidth="1"/>
    <col min="14353" max="14353" width="11.7109375" style="1" customWidth="1"/>
    <col min="14354" max="14562" width="9.140625" style="1"/>
    <col min="14563" max="14563" width="8.140625" style="1" customWidth="1"/>
    <col min="14564" max="14564" width="1.7109375" style="1" customWidth="1"/>
    <col min="14565" max="14565" width="24.140625" style="1" customWidth="1"/>
    <col min="14566" max="14596" width="0" style="1" hidden="1" customWidth="1"/>
    <col min="14597" max="14601" width="13.28515625" style="1" customWidth="1"/>
    <col min="14602" max="14607" width="9.140625" style="1"/>
    <col min="14608" max="14608" width="13.5703125" style="1" customWidth="1"/>
    <col min="14609" max="14609" width="11.7109375" style="1" customWidth="1"/>
    <col min="14610" max="14818" width="9.140625" style="1"/>
    <col min="14819" max="14819" width="8.140625" style="1" customWidth="1"/>
    <col min="14820" max="14820" width="1.7109375" style="1" customWidth="1"/>
    <col min="14821" max="14821" width="24.140625" style="1" customWidth="1"/>
    <col min="14822" max="14852" width="0" style="1" hidden="1" customWidth="1"/>
    <col min="14853" max="14857" width="13.28515625" style="1" customWidth="1"/>
    <col min="14858" max="14863" width="9.140625" style="1"/>
    <col min="14864" max="14864" width="13.5703125" style="1" customWidth="1"/>
    <col min="14865" max="14865" width="11.7109375" style="1" customWidth="1"/>
    <col min="14866" max="15074" width="9.140625" style="1"/>
    <col min="15075" max="15075" width="8.140625" style="1" customWidth="1"/>
    <col min="15076" max="15076" width="1.7109375" style="1" customWidth="1"/>
    <col min="15077" max="15077" width="24.140625" style="1" customWidth="1"/>
    <col min="15078" max="15108" width="0" style="1" hidden="1" customWidth="1"/>
    <col min="15109" max="15113" width="13.28515625" style="1" customWidth="1"/>
    <col min="15114" max="15119" width="9.140625" style="1"/>
    <col min="15120" max="15120" width="13.5703125" style="1" customWidth="1"/>
    <col min="15121" max="15121" width="11.7109375" style="1" customWidth="1"/>
    <col min="15122" max="15330" width="9.140625" style="1"/>
    <col min="15331" max="15331" width="8.140625" style="1" customWidth="1"/>
    <col min="15332" max="15332" width="1.7109375" style="1" customWidth="1"/>
    <col min="15333" max="15333" width="24.140625" style="1" customWidth="1"/>
    <col min="15334" max="15364" width="0" style="1" hidden="1" customWidth="1"/>
    <col min="15365" max="15369" width="13.28515625" style="1" customWidth="1"/>
    <col min="15370" max="15375" width="9.140625" style="1"/>
    <col min="15376" max="15376" width="13.5703125" style="1" customWidth="1"/>
    <col min="15377" max="15377" width="11.7109375" style="1" customWidth="1"/>
    <col min="15378" max="15586" width="9.140625" style="1"/>
    <col min="15587" max="15587" width="8.140625" style="1" customWidth="1"/>
    <col min="15588" max="15588" width="1.7109375" style="1" customWidth="1"/>
    <col min="15589" max="15589" width="24.140625" style="1" customWidth="1"/>
    <col min="15590" max="15620" width="0" style="1" hidden="1" customWidth="1"/>
    <col min="15621" max="15625" width="13.28515625" style="1" customWidth="1"/>
    <col min="15626" max="15631" width="9.140625" style="1"/>
    <col min="15632" max="15632" width="13.5703125" style="1" customWidth="1"/>
    <col min="15633" max="15633" width="11.7109375" style="1" customWidth="1"/>
    <col min="15634" max="15842" width="9.140625" style="1"/>
    <col min="15843" max="15843" width="8.140625" style="1" customWidth="1"/>
    <col min="15844" max="15844" width="1.7109375" style="1" customWidth="1"/>
    <col min="15845" max="15845" width="24.140625" style="1" customWidth="1"/>
    <col min="15846" max="15876" width="0" style="1" hidden="1" customWidth="1"/>
    <col min="15877" max="15881" width="13.28515625" style="1" customWidth="1"/>
    <col min="15882" max="15887" width="9.140625" style="1"/>
    <col min="15888" max="15888" width="13.5703125" style="1" customWidth="1"/>
    <col min="15889" max="15889" width="11.7109375" style="1" customWidth="1"/>
    <col min="15890" max="16098" width="9.140625" style="1"/>
    <col min="16099" max="16099" width="8.140625" style="1" customWidth="1"/>
    <col min="16100" max="16100" width="1.7109375" style="1" customWidth="1"/>
    <col min="16101" max="16101" width="24.140625" style="1" customWidth="1"/>
    <col min="16102" max="16132" width="0" style="1" hidden="1" customWidth="1"/>
    <col min="16133" max="16137" width="13.28515625" style="1" customWidth="1"/>
    <col min="16138" max="16143" width="9.140625" style="1"/>
    <col min="16144" max="16144" width="13.5703125" style="1" customWidth="1"/>
    <col min="16145" max="16145" width="11.7109375" style="1" customWidth="1"/>
    <col min="16146" max="16384" width="9.140625" style="1"/>
  </cols>
  <sheetData>
    <row r="2" spans="1:893" x14ac:dyDescent="0.25">
      <c r="I2" s="40" t="s">
        <v>150</v>
      </c>
    </row>
    <row r="4" spans="1:893" ht="15.75" x14ac:dyDescent="0.25">
      <c r="A4" s="8">
        <v>11.06</v>
      </c>
      <c r="C4" s="205"/>
      <c r="D4" s="8" t="s">
        <v>154</v>
      </c>
      <c r="E4" s="205"/>
      <c r="F4" s="205"/>
      <c r="G4" s="205"/>
      <c r="H4" s="205"/>
      <c r="O4" s="1"/>
      <c r="P4" s="1"/>
      <c r="Q4" s="1"/>
      <c r="R4" s="1"/>
      <c r="S4" s="1"/>
    </row>
    <row r="5" spans="1:893" x14ac:dyDescent="0.25">
      <c r="O5" s="1"/>
      <c r="P5" s="1"/>
      <c r="Q5" s="1"/>
      <c r="R5" s="1"/>
      <c r="S5" s="1"/>
    </row>
    <row r="6" spans="1:893" x14ac:dyDescent="0.25">
      <c r="O6" s="1"/>
      <c r="P6" s="1"/>
      <c r="Q6" s="1"/>
      <c r="R6" s="1"/>
      <c r="S6" s="1"/>
    </row>
    <row r="7" spans="1:893" x14ac:dyDescent="0.25">
      <c r="B7" s="9"/>
      <c r="C7" s="9"/>
      <c r="D7" s="12">
        <v>2009</v>
      </c>
      <c r="E7" s="12">
        <v>2010</v>
      </c>
      <c r="F7" s="12">
        <v>2011</v>
      </c>
      <c r="G7" s="12">
        <v>2012</v>
      </c>
      <c r="H7" s="12">
        <v>2013</v>
      </c>
      <c r="I7" s="13"/>
      <c r="J7" s="13"/>
      <c r="K7" s="13"/>
      <c r="L7" s="13"/>
      <c r="O7" s="1"/>
      <c r="P7" s="1"/>
      <c r="Q7" s="1"/>
      <c r="R7" s="1"/>
      <c r="S7" s="1"/>
    </row>
    <row r="8" spans="1:893" x14ac:dyDescent="0.25">
      <c r="O8" s="1"/>
      <c r="P8" s="1"/>
      <c r="Q8" s="1"/>
      <c r="R8" s="1"/>
      <c r="S8" s="1"/>
    </row>
    <row r="9" spans="1:893" x14ac:dyDescent="0.25">
      <c r="B9" s="14" t="s">
        <v>85</v>
      </c>
      <c r="C9" s="14"/>
      <c r="D9" s="16">
        <f t="shared" ref="D9:H9" si="0">SUM(D10:D15)</f>
        <v>1108</v>
      </c>
      <c r="E9" s="16">
        <f t="shared" si="0"/>
        <v>1009</v>
      </c>
      <c r="F9" s="16">
        <f t="shared" si="0"/>
        <v>1224</v>
      </c>
      <c r="G9" s="17">
        <f t="shared" si="0"/>
        <v>1480</v>
      </c>
      <c r="H9" s="17">
        <f t="shared" si="0"/>
        <v>1342</v>
      </c>
      <c r="I9" s="17"/>
      <c r="J9" s="17"/>
      <c r="K9" s="17"/>
      <c r="L9" s="17"/>
      <c r="M9" s="2"/>
      <c r="N9" s="2"/>
      <c r="O9" s="1"/>
      <c r="P9" s="1"/>
      <c r="Q9" s="1"/>
      <c r="R9" s="1"/>
      <c r="S9" s="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AHE9" s="2"/>
      <c r="AHF9" s="2"/>
      <c r="AHG9" s="2"/>
      <c r="AHH9" s="2"/>
      <c r="AHI9" s="2"/>
    </row>
    <row r="10" spans="1:893" x14ac:dyDescent="0.25">
      <c r="B10" s="18"/>
      <c r="C10" s="18" t="s">
        <v>86</v>
      </c>
      <c r="D10" s="19">
        <v>875</v>
      </c>
      <c r="E10" s="19">
        <v>859</v>
      </c>
      <c r="F10" s="19">
        <v>1084</v>
      </c>
      <c r="G10" s="19">
        <v>1290</v>
      </c>
      <c r="H10" s="19">
        <v>1171</v>
      </c>
      <c r="I10" s="19"/>
      <c r="J10" s="19"/>
      <c r="K10" s="19"/>
      <c r="L10" s="19"/>
      <c r="O10" s="1"/>
      <c r="P10" s="1"/>
      <c r="Q10" s="1"/>
      <c r="R10" s="1"/>
      <c r="S10" s="1"/>
    </row>
    <row r="11" spans="1:893" x14ac:dyDescent="0.25">
      <c r="B11" s="18"/>
      <c r="C11" s="18" t="s">
        <v>87</v>
      </c>
      <c r="D11" s="19">
        <v>170</v>
      </c>
      <c r="E11" s="19">
        <v>95</v>
      </c>
      <c r="F11" s="19">
        <v>85</v>
      </c>
      <c r="G11" s="19">
        <v>101</v>
      </c>
      <c r="H11" s="19">
        <v>95</v>
      </c>
      <c r="I11" s="19"/>
      <c r="J11" s="19"/>
      <c r="K11" s="19"/>
      <c r="L11" s="19"/>
      <c r="O11" s="1"/>
      <c r="P11" s="1"/>
      <c r="Q11" s="1"/>
      <c r="R11" s="1"/>
      <c r="S11" s="1"/>
    </row>
    <row r="12" spans="1:893" x14ac:dyDescent="0.25">
      <c r="B12" s="18"/>
      <c r="C12" s="18" t="s">
        <v>88</v>
      </c>
      <c r="D12" s="19">
        <v>8</v>
      </c>
      <c r="E12" s="19">
        <v>7</v>
      </c>
      <c r="F12" s="19">
        <v>11</v>
      </c>
      <c r="G12" s="19">
        <v>5</v>
      </c>
      <c r="H12" s="19">
        <v>4</v>
      </c>
      <c r="I12" s="19"/>
      <c r="J12" s="19"/>
      <c r="K12" s="19"/>
      <c r="L12" s="19"/>
      <c r="O12" s="1"/>
      <c r="P12" s="1"/>
      <c r="Q12" s="1"/>
      <c r="R12" s="1"/>
      <c r="S12" s="1"/>
    </row>
    <row r="13" spans="1:893" x14ac:dyDescent="0.25">
      <c r="B13" s="18"/>
      <c r="C13" s="18" t="s">
        <v>89</v>
      </c>
      <c r="D13" s="19">
        <v>27</v>
      </c>
      <c r="E13" s="19">
        <v>22</v>
      </c>
      <c r="F13" s="19">
        <v>29</v>
      </c>
      <c r="G13" s="19">
        <v>66</v>
      </c>
      <c r="H13" s="19">
        <v>58</v>
      </c>
      <c r="I13" s="19"/>
      <c r="J13" s="19"/>
      <c r="K13" s="19"/>
      <c r="L13" s="19"/>
      <c r="O13" s="1"/>
      <c r="P13" s="1"/>
      <c r="Q13" s="1"/>
      <c r="R13" s="1"/>
      <c r="S13" s="1"/>
    </row>
    <row r="14" spans="1:893" x14ac:dyDescent="0.25">
      <c r="B14" s="18"/>
      <c r="C14" s="18" t="s">
        <v>90</v>
      </c>
      <c r="D14" s="19">
        <v>1</v>
      </c>
      <c r="E14" s="20" t="s">
        <v>91</v>
      </c>
      <c r="F14" s="19">
        <v>3</v>
      </c>
      <c r="G14" s="19">
        <v>0</v>
      </c>
      <c r="H14" s="19">
        <v>0</v>
      </c>
      <c r="I14" s="19"/>
      <c r="J14" s="19"/>
      <c r="K14" s="19"/>
      <c r="L14" s="19"/>
      <c r="O14" s="1"/>
      <c r="P14" s="1"/>
      <c r="Q14" s="1"/>
      <c r="R14" s="1"/>
      <c r="S14" s="1"/>
    </row>
    <row r="15" spans="1:893" x14ac:dyDescent="0.25">
      <c r="B15" s="18"/>
      <c r="C15" s="18" t="s">
        <v>92</v>
      </c>
      <c r="D15" s="19">
        <v>27</v>
      </c>
      <c r="E15" s="19">
        <v>26</v>
      </c>
      <c r="F15" s="19">
        <v>12</v>
      </c>
      <c r="G15" s="19">
        <v>18</v>
      </c>
      <c r="H15" s="19">
        <v>14</v>
      </c>
      <c r="I15" s="19"/>
      <c r="J15" s="19"/>
      <c r="K15" s="19"/>
      <c r="L15" s="19"/>
      <c r="O15" s="1"/>
      <c r="P15" s="1"/>
      <c r="Q15" s="1"/>
      <c r="R15" s="1"/>
      <c r="S15" s="1"/>
    </row>
    <row r="16" spans="1:893" x14ac:dyDescent="0.25">
      <c r="B16" s="14"/>
      <c r="C16" s="14"/>
      <c r="G16" s="19"/>
      <c r="H16" s="19"/>
      <c r="I16" s="19"/>
      <c r="J16" s="19"/>
      <c r="K16" s="19"/>
      <c r="L16" s="19"/>
      <c r="O16" s="1"/>
      <c r="P16" s="1"/>
      <c r="Q16" s="1"/>
      <c r="R16" s="1"/>
      <c r="S16" s="1"/>
    </row>
    <row r="17" spans="2:893" x14ac:dyDescent="0.25">
      <c r="B17" s="21" t="s">
        <v>93</v>
      </c>
      <c r="D17" s="22">
        <f t="shared" ref="D17:H17" si="1">SUM(D18:D23)</f>
        <v>1723</v>
      </c>
      <c r="E17" s="22">
        <f t="shared" si="1"/>
        <v>982</v>
      </c>
      <c r="F17" s="22">
        <f t="shared" si="1"/>
        <v>748</v>
      </c>
      <c r="G17" s="23">
        <f t="shared" si="1"/>
        <v>768</v>
      </c>
      <c r="H17" s="23">
        <f t="shared" si="1"/>
        <v>825</v>
      </c>
      <c r="I17" s="23"/>
      <c r="J17" s="23"/>
      <c r="K17" s="23"/>
      <c r="L17" s="23"/>
      <c r="O17" s="1"/>
      <c r="P17" s="1"/>
      <c r="Q17" s="1"/>
      <c r="R17" s="1"/>
      <c r="S17" s="1"/>
    </row>
    <row r="18" spans="2:893" x14ac:dyDescent="0.25">
      <c r="C18" s="18" t="s">
        <v>86</v>
      </c>
      <c r="D18" s="19">
        <v>1262</v>
      </c>
      <c r="E18" s="19">
        <v>720</v>
      </c>
      <c r="F18" s="19">
        <v>541</v>
      </c>
      <c r="G18" s="19">
        <v>631</v>
      </c>
      <c r="H18" s="19">
        <v>661</v>
      </c>
      <c r="I18" s="19"/>
      <c r="J18" s="19"/>
      <c r="K18" s="19"/>
      <c r="L18" s="19"/>
      <c r="O18" s="1"/>
      <c r="P18" s="1"/>
      <c r="Q18" s="1"/>
      <c r="R18" s="1"/>
      <c r="S18" s="1"/>
    </row>
    <row r="19" spans="2:893" x14ac:dyDescent="0.25">
      <c r="C19" s="18" t="s">
        <v>87</v>
      </c>
      <c r="D19" s="19">
        <v>263</v>
      </c>
      <c r="E19" s="19">
        <v>126</v>
      </c>
      <c r="F19" s="19">
        <v>99</v>
      </c>
      <c r="G19" s="19">
        <v>106</v>
      </c>
      <c r="H19" s="19">
        <v>94</v>
      </c>
      <c r="I19" s="19"/>
      <c r="J19" s="19"/>
      <c r="K19" s="19"/>
      <c r="L19" s="19"/>
      <c r="O19" s="1"/>
      <c r="P19" s="1"/>
      <c r="Q19" s="1"/>
      <c r="R19" s="1"/>
      <c r="S19" s="1"/>
    </row>
    <row r="20" spans="2:893" x14ac:dyDescent="0.25">
      <c r="C20" s="18" t="s">
        <v>88</v>
      </c>
      <c r="D20" s="19">
        <v>22</v>
      </c>
      <c r="E20" s="19">
        <v>10</v>
      </c>
      <c r="F20" s="19">
        <v>21</v>
      </c>
      <c r="G20" s="19">
        <v>5</v>
      </c>
      <c r="H20" s="19">
        <v>7</v>
      </c>
      <c r="I20" s="19"/>
      <c r="J20" s="19"/>
      <c r="K20" s="19"/>
      <c r="L20" s="19"/>
      <c r="O20" s="1"/>
      <c r="P20" s="1"/>
      <c r="Q20" s="1"/>
      <c r="R20" s="1"/>
      <c r="S20" s="1"/>
    </row>
    <row r="21" spans="2:893" x14ac:dyDescent="0.25">
      <c r="C21" s="18" t="s">
        <v>89</v>
      </c>
      <c r="D21" s="19">
        <v>108</v>
      </c>
      <c r="E21" s="19">
        <v>81</v>
      </c>
      <c r="F21" s="19">
        <v>58</v>
      </c>
      <c r="G21" s="19">
        <v>2</v>
      </c>
      <c r="H21" s="19">
        <v>48</v>
      </c>
      <c r="I21" s="19"/>
      <c r="J21" s="19"/>
      <c r="K21" s="19"/>
      <c r="L21" s="19"/>
      <c r="O21" s="1"/>
      <c r="P21" s="1"/>
      <c r="Q21" s="1"/>
      <c r="R21" s="1"/>
      <c r="S21" s="1"/>
    </row>
    <row r="22" spans="2:893" x14ac:dyDescent="0.25">
      <c r="C22" s="18" t="s">
        <v>90</v>
      </c>
      <c r="D22" s="19">
        <v>7</v>
      </c>
      <c r="E22" s="19">
        <v>5</v>
      </c>
      <c r="F22" s="19">
        <v>9</v>
      </c>
      <c r="G22" s="19">
        <v>2</v>
      </c>
      <c r="H22" s="19">
        <v>1</v>
      </c>
      <c r="I22" s="19"/>
      <c r="J22" s="19"/>
      <c r="K22" s="19"/>
      <c r="L22" s="19"/>
      <c r="O22" s="1"/>
      <c r="P22" s="1"/>
      <c r="Q22" s="1"/>
      <c r="R22" s="1"/>
      <c r="S22" s="1"/>
      <c r="AHE22" s="24" t="s">
        <v>94</v>
      </c>
      <c r="AHF22" s="24" t="s">
        <v>95</v>
      </c>
      <c r="AHG22" s="24" t="s">
        <v>96</v>
      </c>
      <c r="AHH22" s="24"/>
      <c r="AHI22" s="25"/>
    </row>
    <row r="23" spans="2:893" x14ac:dyDescent="0.25">
      <c r="C23" s="18" t="s">
        <v>92</v>
      </c>
      <c r="D23" s="19">
        <v>61</v>
      </c>
      <c r="E23" s="19">
        <v>40</v>
      </c>
      <c r="F23" s="19">
        <v>20</v>
      </c>
      <c r="G23" s="19">
        <v>22</v>
      </c>
      <c r="H23" s="19">
        <v>14</v>
      </c>
      <c r="I23" s="19"/>
      <c r="J23" s="19"/>
      <c r="K23" s="19"/>
      <c r="L23" s="19"/>
      <c r="O23" s="1"/>
      <c r="P23" s="1"/>
      <c r="Q23" s="1"/>
      <c r="R23" s="1"/>
      <c r="S23" s="1"/>
      <c r="AHE23" s="24">
        <v>1999</v>
      </c>
      <c r="AHF23" s="24">
        <v>973</v>
      </c>
      <c r="AHG23" s="24">
        <v>1844</v>
      </c>
      <c r="AHH23" s="24"/>
      <c r="AHI23" s="25"/>
    </row>
    <row r="24" spans="2:893" x14ac:dyDescent="0.25">
      <c r="B24" s="21"/>
      <c r="G24" s="19"/>
      <c r="H24" s="19"/>
      <c r="I24" s="19"/>
      <c r="J24" s="19"/>
      <c r="K24" s="19"/>
      <c r="L24" s="19"/>
      <c r="O24" s="1"/>
      <c r="P24" s="1"/>
      <c r="Q24" s="1"/>
      <c r="R24" s="1"/>
      <c r="S24" s="1"/>
      <c r="AHE24" s="24">
        <v>2000</v>
      </c>
      <c r="AHF24" s="24">
        <v>1630</v>
      </c>
      <c r="AHG24" s="24">
        <v>1386</v>
      </c>
      <c r="AHH24" s="24"/>
      <c r="AHI24" s="25"/>
    </row>
    <row r="25" spans="2:893" x14ac:dyDescent="0.25">
      <c r="B25" s="21" t="s">
        <v>97</v>
      </c>
      <c r="D25" s="26">
        <f>SUM(D9+D17)</f>
        <v>2831</v>
      </c>
      <c r="E25" s="26">
        <f>SUM(E9+E17)</f>
        <v>1991</v>
      </c>
      <c r="F25" s="26">
        <f>SUM(F9+F17)</f>
        <v>1972</v>
      </c>
      <c r="G25" s="23">
        <f>SUM(G26:G31)</f>
        <v>2248</v>
      </c>
      <c r="H25" s="23">
        <f>SUM(H26:H31)</f>
        <v>2167</v>
      </c>
      <c r="I25" s="23"/>
      <c r="J25" s="23"/>
      <c r="K25" s="23"/>
      <c r="L25" s="23"/>
      <c r="O25" s="1"/>
      <c r="P25" s="1"/>
      <c r="Q25" s="1"/>
      <c r="R25" s="1"/>
      <c r="S25" s="1"/>
      <c r="AHE25" s="24">
        <v>2001</v>
      </c>
      <c r="AHF25" s="24">
        <v>1499</v>
      </c>
      <c r="AHG25" s="24">
        <v>1229</v>
      </c>
      <c r="AHH25" s="24"/>
      <c r="AHI25" s="25"/>
    </row>
    <row r="26" spans="2:893" x14ac:dyDescent="0.25">
      <c r="C26" s="18" t="s">
        <v>86</v>
      </c>
      <c r="D26" s="1">
        <v>2137</v>
      </c>
      <c r="E26" s="19">
        <f>SUM(E10+E18)</f>
        <v>1579</v>
      </c>
      <c r="F26" s="19">
        <v>1625</v>
      </c>
      <c r="G26" s="19">
        <v>1921</v>
      </c>
      <c r="H26" s="19">
        <v>1832</v>
      </c>
      <c r="I26" s="19"/>
      <c r="J26" s="19"/>
      <c r="K26" s="19"/>
      <c r="L26" s="19"/>
      <c r="O26" s="1"/>
      <c r="P26" s="1"/>
      <c r="Q26" s="1"/>
      <c r="R26" s="1"/>
      <c r="S26" s="1"/>
      <c r="AHE26" s="24">
        <v>2003</v>
      </c>
      <c r="AHF26" s="24">
        <v>1265</v>
      </c>
      <c r="AHG26" s="24">
        <v>2086</v>
      </c>
      <c r="AHH26" s="24"/>
      <c r="AHI26" s="25"/>
    </row>
    <row r="27" spans="2:893" x14ac:dyDescent="0.25">
      <c r="C27" s="18" t="s">
        <v>87</v>
      </c>
      <c r="D27" s="1">
        <v>433</v>
      </c>
      <c r="E27" s="19">
        <f>SUM(E11+E19)</f>
        <v>221</v>
      </c>
      <c r="F27" s="19">
        <v>184</v>
      </c>
      <c r="G27" s="19">
        <v>207</v>
      </c>
      <c r="H27" s="19">
        <v>189</v>
      </c>
      <c r="I27" s="19"/>
      <c r="J27" s="19"/>
      <c r="K27" s="19"/>
      <c r="L27" s="19"/>
      <c r="O27" s="1"/>
      <c r="P27" s="1"/>
      <c r="Q27" s="1"/>
      <c r="R27" s="1"/>
      <c r="S27" s="1"/>
      <c r="AHE27" s="24">
        <v>2004</v>
      </c>
      <c r="AHF27" s="24">
        <v>2141</v>
      </c>
      <c r="AHG27" s="24">
        <v>3175</v>
      </c>
      <c r="AHH27" s="24"/>
      <c r="AHI27" s="25"/>
    </row>
    <row r="28" spans="2:893" x14ac:dyDescent="0.25">
      <c r="C28" s="18" t="s">
        <v>88</v>
      </c>
      <c r="D28" s="1">
        <v>30</v>
      </c>
      <c r="E28" s="19">
        <f>SUM(E12+E20)</f>
        <v>17</v>
      </c>
      <c r="F28" s="19">
        <v>32</v>
      </c>
      <c r="G28" s="19">
        <v>10</v>
      </c>
      <c r="H28" s="19">
        <v>11</v>
      </c>
      <c r="I28" s="19"/>
      <c r="J28" s="19"/>
      <c r="K28" s="19"/>
      <c r="L28" s="19"/>
      <c r="O28" s="1"/>
      <c r="P28" s="1"/>
      <c r="Q28" s="1"/>
      <c r="R28" s="1"/>
      <c r="S28" s="1"/>
      <c r="AHE28" s="24">
        <v>2005</v>
      </c>
      <c r="AHF28" s="24">
        <v>3658</v>
      </c>
      <c r="AHG28" s="24">
        <v>6245</v>
      </c>
      <c r="AHH28" s="24"/>
      <c r="AHI28" s="25"/>
    </row>
    <row r="29" spans="2:893" x14ac:dyDescent="0.25">
      <c r="C29" s="18" t="s">
        <v>89</v>
      </c>
      <c r="D29" s="1">
        <v>135</v>
      </c>
      <c r="E29" s="19">
        <f>SUM(E13+E21)</f>
        <v>103</v>
      </c>
      <c r="F29" s="19">
        <v>87</v>
      </c>
      <c r="G29" s="19">
        <v>68</v>
      </c>
      <c r="H29" s="19">
        <v>106</v>
      </c>
      <c r="I29" s="19"/>
      <c r="J29" s="19"/>
      <c r="K29" s="19"/>
      <c r="L29" s="19"/>
      <c r="O29" s="1"/>
      <c r="P29" s="1"/>
      <c r="Q29" s="1"/>
      <c r="R29" s="1"/>
      <c r="S29" s="1"/>
      <c r="AHE29" s="24">
        <v>2006</v>
      </c>
      <c r="AHF29" s="24">
        <v>2033</v>
      </c>
      <c r="AHG29" s="24">
        <v>3244</v>
      </c>
      <c r="AHH29" s="24"/>
      <c r="AHI29" s="25"/>
    </row>
    <row r="30" spans="2:893" x14ac:dyDescent="0.25">
      <c r="C30" s="18" t="s">
        <v>90</v>
      </c>
      <c r="D30" s="1">
        <v>8</v>
      </c>
      <c r="E30" s="19">
        <f>SUM(E22)</f>
        <v>5</v>
      </c>
      <c r="F30" s="19">
        <v>12</v>
      </c>
      <c r="G30" s="19">
        <v>2</v>
      </c>
      <c r="H30" s="19">
        <v>1</v>
      </c>
      <c r="I30" s="19"/>
      <c r="J30" s="19"/>
      <c r="K30" s="19"/>
      <c r="L30" s="19"/>
      <c r="O30" s="1"/>
      <c r="P30" s="1"/>
      <c r="Q30" s="1"/>
      <c r="R30" s="1"/>
      <c r="S30" s="1"/>
      <c r="AHE30" s="24">
        <v>2007</v>
      </c>
      <c r="AHF30" s="24">
        <v>1749</v>
      </c>
      <c r="AHG30" s="24">
        <v>2234</v>
      </c>
      <c r="AHH30" s="24"/>
      <c r="AHI30" s="25"/>
    </row>
    <row r="31" spans="2:893" x14ac:dyDescent="0.25">
      <c r="C31" s="27" t="s">
        <v>92</v>
      </c>
      <c r="D31" s="29">
        <v>88</v>
      </c>
      <c r="E31" s="28">
        <f>SUM(E15+E23)</f>
        <v>66</v>
      </c>
      <c r="F31" s="29">
        <v>32</v>
      </c>
      <c r="G31" s="28">
        <v>40</v>
      </c>
      <c r="H31" s="28">
        <v>28</v>
      </c>
      <c r="I31" s="30"/>
      <c r="J31" s="30"/>
      <c r="K31" s="30"/>
      <c r="L31" s="30"/>
      <c r="O31" s="1"/>
      <c r="P31" s="1"/>
      <c r="Q31" s="1"/>
      <c r="R31" s="1"/>
      <c r="S31" s="1"/>
      <c r="AHE31" s="24">
        <v>2008</v>
      </c>
      <c r="AHF31" s="24">
        <v>1711</v>
      </c>
      <c r="AHG31" s="24">
        <v>2019</v>
      </c>
      <c r="AHH31" s="24"/>
      <c r="AHI31" s="25"/>
    </row>
    <row r="32" spans="2:893" x14ac:dyDescent="0.25">
      <c r="B32" s="21"/>
      <c r="O32" s="1"/>
      <c r="P32" s="1"/>
      <c r="Q32" s="1"/>
      <c r="R32" s="1"/>
      <c r="S32" s="1"/>
      <c r="AHE32" s="24">
        <v>2009</v>
      </c>
      <c r="AHF32" s="31">
        <f>D9</f>
        <v>1108</v>
      </c>
      <c r="AHG32" s="31">
        <f>D17</f>
        <v>1723</v>
      </c>
      <c r="AHH32" s="24"/>
      <c r="AHI32" s="25"/>
    </row>
    <row r="33" spans="3:893" ht="15.75" x14ac:dyDescent="0.25">
      <c r="C33" s="32" t="s">
        <v>155</v>
      </c>
      <c r="D33" s="33"/>
      <c r="E33" s="33"/>
      <c r="F33" s="34"/>
      <c r="O33" s="1"/>
      <c r="P33" s="1"/>
      <c r="Q33" s="1"/>
      <c r="R33" s="1"/>
      <c r="S33" s="1"/>
      <c r="AHE33" s="24">
        <v>2010</v>
      </c>
      <c r="AHF33" s="31">
        <f>E9</f>
        <v>1009</v>
      </c>
      <c r="AHG33" s="31">
        <f>E17</f>
        <v>982</v>
      </c>
      <c r="AHH33" s="24"/>
      <c r="AHI33" s="25"/>
    </row>
    <row r="34" spans="3:893" x14ac:dyDescent="0.25">
      <c r="O34" s="1"/>
      <c r="P34" s="1"/>
      <c r="Q34" s="1"/>
      <c r="R34" s="1"/>
      <c r="S34" s="1"/>
      <c r="AHE34" s="24">
        <v>2011</v>
      </c>
      <c r="AHF34" s="24">
        <f>F9</f>
        <v>1224</v>
      </c>
      <c r="AHG34" s="24">
        <f>F17</f>
        <v>748</v>
      </c>
      <c r="AHH34" s="24"/>
      <c r="AHI34" s="25"/>
    </row>
    <row r="35" spans="3:893" x14ac:dyDescent="0.25">
      <c r="O35" s="1"/>
      <c r="P35" s="1"/>
      <c r="Q35" s="1"/>
      <c r="R35" s="1"/>
      <c r="S35" s="1"/>
      <c r="AHE35" s="24">
        <v>2012</v>
      </c>
      <c r="AHF35" s="24">
        <v>1480</v>
      </c>
      <c r="AHG35" s="24">
        <v>768</v>
      </c>
      <c r="AHH35" s="24"/>
      <c r="AHI35" s="25"/>
    </row>
    <row r="36" spans="3:893" ht="17.25" customHeight="1" x14ac:dyDescent="0.25">
      <c r="O36" s="1"/>
      <c r="P36" s="1"/>
      <c r="Q36" s="1"/>
      <c r="R36" s="1"/>
      <c r="S36" s="1"/>
      <c r="AHE36" s="24">
        <v>2013</v>
      </c>
      <c r="AHF36" s="24">
        <v>1342</v>
      </c>
      <c r="AHG36" s="24">
        <v>825</v>
      </c>
      <c r="AHH36" s="24"/>
      <c r="AHI36" s="25"/>
    </row>
    <row r="37" spans="3:893" ht="13.5" customHeight="1" x14ac:dyDescent="0.25">
      <c r="O37" s="1"/>
      <c r="P37" s="1"/>
      <c r="Q37" s="1"/>
      <c r="R37" s="1"/>
      <c r="S37" s="1"/>
      <c r="AHE37" s="24"/>
      <c r="AHF37" s="24"/>
      <c r="AHG37" s="24"/>
      <c r="AHH37" s="24"/>
    </row>
    <row r="38" spans="3:893" ht="12.75" customHeight="1" x14ac:dyDescent="0.25">
      <c r="O38" s="1"/>
      <c r="P38" s="1"/>
      <c r="Q38" s="1"/>
      <c r="R38" s="1"/>
      <c r="S38" s="1"/>
      <c r="AHE38" s="24"/>
      <c r="AHF38" s="24"/>
      <c r="AHG38" s="24"/>
      <c r="AHH38" s="24"/>
    </row>
    <row r="39" spans="3:893" x14ac:dyDescent="0.25">
      <c r="H39" s="1" t="s">
        <v>148</v>
      </c>
      <c r="O39" s="1"/>
      <c r="P39" s="1"/>
      <c r="Q39" s="1"/>
      <c r="R39" s="1"/>
      <c r="S39" s="1"/>
    </row>
    <row r="40" spans="3:893" x14ac:dyDescent="0.25">
      <c r="O40" s="1"/>
      <c r="P40" s="1"/>
      <c r="Q40" s="1"/>
      <c r="R40" s="1"/>
      <c r="S40" s="1"/>
    </row>
    <row r="41" spans="3:893" ht="15.75" x14ac:dyDescent="0.25">
      <c r="O41" s="1"/>
      <c r="P41" s="1"/>
      <c r="Q41" s="1"/>
      <c r="R41" s="1"/>
      <c r="S41" s="1"/>
      <c r="AHF41" s="35"/>
    </row>
    <row r="42" spans="3:893" ht="15.75" x14ac:dyDescent="0.25">
      <c r="O42" s="1"/>
      <c r="P42" s="1"/>
      <c r="Q42" s="1"/>
      <c r="R42" s="1"/>
      <c r="S42" s="1"/>
      <c r="AHF42" s="35"/>
    </row>
    <row r="43" spans="3:893" x14ac:dyDescent="0.25">
      <c r="O43" s="1"/>
      <c r="P43" s="1"/>
      <c r="Q43" s="1"/>
      <c r="R43" s="1"/>
      <c r="S43" s="1"/>
    </row>
    <row r="44" spans="3:893" x14ac:dyDescent="0.25">
      <c r="O44" s="1"/>
      <c r="P44" s="1"/>
      <c r="Q44" s="1"/>
      <c r="R44" s="1"/>
      <c r="S44" s="1"/>
    </row>
    <row r="45" spans="3:893" x14ac:dyDescent="0.25">
      <c r="O45" s="1"/>
      <c r="P45" s="1"/>
      <c r="Q45" s="1"/>
      <c r="R45" s="1"/>
      <c r="S45" s="1"/>
    </row>
    <row r="46" spans="3:893" x14ac:dyDescent="0.25">
      <c r="O46" s="1"/>
      <c r="P46" s="1"/>
      <c r="Q46" s="1"/>
      <c r="R46" s="1"/>
      <c r="S46" s="1"/>
    </row>
    <row r="47" spans="3:893" x14ac:dyDescent="0.25">
      <c r="O47" s="1"/>
      <c r="P47" s="1"/>
      <c r="Q47" s="1"/>
      <c r="R47" s="1"/>
      <c r="S47" s="1"/>
    </row>
    <row r="48" spans="3:893" x14ac:dyDescent="0.25">
      <c r="O48" s="1"/>
      <c r="P48" s="1"/>
      <c r="Q48" s="1"/>
      <c r="R48" s="1"/>
      <c r="S48" s="1"/>
    </row>
    <row r="49" spans="1:19" x14ac:dyDescent="0.25">
      <c r="O49" s="1"/>
      <c r="P49" s="1"/>
      <c r="Q49" s="1"/>
      <c r="R49" s="1"/>
      <c r="S49" s="1"/>
    </row>
    <row r="50" spans="1:19" x14ac:dyDescent="0.25">
      <c r="O50" s="1"/>
      <c r="P50" s="1"/>
      <c r="Q50" s="1"/>
      <c r="R50" s="1"/>
      <c r="S50" s="1"/>
    </row>
    <row r="51" spans="1:19" x14ac:dyDescent="0.25">
      <c r="O51" s="1"/>
      <c r="P51" s="1"/>
      <c r="Q51" s="1"/>
      <c r="R51" s="1"/>
      <c r="S51" s="1"/>
    </row>
    <row r="52" spans="1:19" x14ac:dyDescent="0.25">
      <c r="C52" s="36" t="s">
        <v>98</v>
      </c>
      <c r="O52" s="1"/>
      <c r="P52" s="1"/>
      <c r="Q52" s="1"/>
      <c r="R52" s="1"/>
      <c r="S52" s="1"/>
    </row>
    <row r="55" spans="1:19" x14ac:dyDescent="0.25">
      <c r="O55" s="1"/>
      <c r="P55" s="1"/>
      <c r="Q55" s="1"/>
      <c r="R55" s="1"/>
      <c r="S55" s="1"/>
    </row>
    <row r="57" spans="1:19" ht="9" customHeight="1" x14ac:dyDescent="0.25">
      <c r="A57" s="37"/>
      <c r="B57" s="37"/>
      <c r="C57" s="37"/>
      <c r="O57" s="1"/>
      <c r="P57" s="1"/>
      <c r="Q57" s="1"/>
      <c r="R57" s="1"/>
      <c r="S57" s="1"/>
    </row>
    <row r="58" spans="1:19" x14ac:dyDescent="0.25">
      <c r="A58" s="38"/>
      <c r="B58" s="38"/>
      <c r="C58" s="38"/>
      <c r="D58" s="38"/>
      <c r="E58" s="38"/>
      <c r="F58" s="38"/>
      <c r="O58" s="1"/>
      <c r="P58" s="1"/>
      <c r="Q58" s="1"/>
      <c r="R58" s="1"/>
      <c r="S58" s="1"/>
    </row>
    <row r="61" spans="1:19" x14ac:dyDescent="0.25">
      <c r="O61" s="1"/>
      <c r="P61" s="1"/>
      <c r="Q61" s="1"/>
      <c r="R61" s="1"/>
      <c r="S61" s="1"/>
    </row>
    <row r="62" spans="1:19" x14ac:dyDescent="0.25">
      <c r="O62" s="1"/>
      <c r="P62" s="1"/>
      <c r="Q62" s="1"/>
      <c r="R62" s="1"/>
      <c r="S62" s="1"/>
    </row>
    <row r="63" spans="1:19" x14ac:dyDescent="0.25">
      <c r="O63" s="1"/>
      <c r="P63" s="1"/>
      <c r="Q63" s="1"/>
      <c r="R63" s="1"/>
      <c r="S63" s="1"/>
    </row>
    <row r="64" spans="1:19" x14ac:dyDescent="0.25">
      <c r="O64" s="1"/>
      <c r="P64" s="1"/>
      <c r="Q64" s="1"/>
      <c r="R64" s="1"/>
      <c r="S64" s="1"/>
    </row>
    <row r="65" spans="4:892" x14ac:dyDescent="0.25">
      <c r="G65" s="39"/>
      <c r="N65" s="39"/>
      <c r="O65" s="1"/>
      <c r="P65" s="1"/>
      <c r="Q65" s="1"/>
      <c r="R65" s="1"/>
      <c r="S65" s="1"/>
      <c r="AHG65" s="19"/>
    </row>
    <row r="66" spans="4:892" x14ac:dyDescent="0.25">
      <c r="G66" s="39"/>
      <c r="N66" s="39"/>
      <c r="O66" s="1"/>
      <c r="P66" s="1"/>
      <c r="Q66" s="1"/>
      <c r="R66" s="1"/>
      <c r="S66" s="1"/>
      <c r="AHG66" s="19"/>
    </row>
    <row r="67" spans="4:892" x14ac:dyDescent="0.25">
      <c r="G67" s="39"/>
      <c r="H67" s="39"/>
      <c r="I67" s="39"/>
      <c r="J67" s="39"/>
      <c r="K67" s="39"/>
      <c r="L67" s="39"/>
      <c r="M67" s="39"/>
      <c r="N67" s="39"/>
      <c r="O67" s="1"/>
      <c r="P67" s="1"/>
      <c r="Q67" s="1"/>
      <c r="R67" s="1"/>
      <c r="S67" s="1"/>
      <c r="AHE67" s="39"/>
      <c r="AHF67" s="39"/>
      <c r="AHG67" s="39"/>
      <c r="AHH67" s="39"/>
    </row>
    <row r="68" spans="4:892" x14ac:dyDescent="0.25">
      <c r="G68" s="39"/>
      <c r="N68" s="39"/>
      <c r="O68" s="1"/>
      <c r="P68" s="1"/>
      <c r="Q68" s="1"/>
      <c r="R68" s="1"/>
      <c r="S68" s="1"/>
      <c r="AHG68" s="19"/>
    </row>
    <row r="69" spans="4:892" x14ac:dyDescent="0.25">
      <c r="G69" s="39"/>
      <c r="N69" s="39"/>
      <c r="O69" s="1"/>
      <c r="P69" s="1"/>
      <c r="Q69" s="1"/>
      <c r="R69" s="1"/>
      <c r="S69" s="1"/>
      <c r="AHG69" s="19"/>
    </row>
    <row r="70" spans="4:892" x14ac:dyDescent="0.25">
      <c r="D70" s="39"/>
      <c r="E70" s="39"/>
      <c r="F70" s="39"/>
      <c r="G70" s="39"/>
      <c r="N70" s="39"/>
      <c r="O70" s="1"/>
      <c r="P70" s="1"/>
      <c r="Q70" s="1"/>
      <c r="R70" s="1"/>
      <c r="S70" s="1"/>
      <c r="AHG70" s="19"/>
    </row>
    <row r="74" spans="4:892" x14ac:dyDescent="0.25">
      <c r="O74" s="1"/>
      <c r="P74" s="1"/>
      <c r="Q74" s="1"/>
      <c r="R74" s="1"/>
      <c r="S74" s="1"/>
    </row>
  </sheetData>
  <mergeCells count="1">
    <mergeCell ref="A58:F58"/>
  </mergeCells>
  <pageMargins left="0.7" right="0.7" top="0.75" bottom="0.75" header="0.3" footer="0.3"/>
  <pageSetup scale="68" orientation="portrait" r:id="rId1"/>
  <ignoredErrors>
    <ignoredError sqref="E30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66675</xdr:rowOff>
              </from>
              <to>
                <xdr:col>1</xdr:col>
                <xdr:colOff>104775</xdr:colOff>
                <xdr:row>2</xdr:row>
                <xdr:rowOff>85725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11.01</vt:lpstr>
      <vt:lpstr>.02</vt:lpstr>
      <vt:lpstr>11.03</vt:lpstr>
      <vt:lpstr>11.04</vt:lpstr>
      <vt:lpstr>11.05</vt:lpstr>
      <vt:lpstr>11.06</vt:lpstr>
      <vt:lpstr>'.02'!Print_Area</vt:lpstr>
      <vt:lpstr>'11.01'!Print_Area</vt:lpstr>
      <vt:lpstr>'11.03'!Print_Area</vt:lpstr>
      <vt:lpstr>'11.04'!Print_Area</vt:lpstr>
      <vt:lpstr>'11.05'!Print_Area</vt:lpstr>
      <vt:lpstr>'11.06'!Print_Area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2014-08-18T16:39:44Z</dcterms:modified>
</cp:coreProperties>
</file>