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embeddings/oleObject2.bin" ContentType="application/vnd.openxmlformats-officedocument.oleObject"/>
  <Override PartName="/xl/drawings/drawing3.xml" ContentType="application/vnd.openxmlformats-officedocument.drawing+xml"/>
  <Override PartName="/xl/embeddings/oleObject3.bin" ContentType="application/vnd.openxmlformats-officedocument.oleObject"/>
  <Override PartName="/xl/drawings/drawing4.xml" ContentType="application/vnd.openxmlformats-officedocument.drawing+xml"/>
  <Override PartName="/xl/embeddings/oleObject4.bin" ContentType="application/vnd.openxmlformats-officedocument.oleObject"/>
  <Override PartName="/xl/drawings/drawing5.xml" ContentType="application/vnd.openxmlformats-officedocument.drawing+xml"/>
  <Override PartName="/xl/embeddings/oleObject5.bin" ContentType="application/vnd.openxmlformats-officedocument.oleObject"/>
  <Override PartName="/xl/drawings/drawing6.xml" ContentType="application/vnd.openxmlformats-officedocument.drawing+xml"/>
  <Override PartName="/xl/embeddings/oleObject6.bin" ContentType="application/vnd.openxmlformats-officedocument.oleObject"/>
  <Override PartName="/xl/drawings/drawing7.xml" ContentType="application/vnd.openxmlformats-officedocument.drawing+xml"/>
  <Override PartName="/xl/embeddings/oleObject7.bin" ContentType="application/vnd.openxmlformats-officedocument.oleObject"/>
  <Override PartName="/xl/drawings/drawing8.xml" ContentType="application/vnd.openxmlformats-officedocument.drawing+xml"/>
  <Override PartName="/xl/embeddings/oleObject8.bin" ContentType="application/vnd.openxmlformats-officedocument.oleObject"/>
  <Override PartName="/xl/drawings/drawing9.xml" ContentType="application/vnd.openxmlformats-officedocument.drawing+xml"/>
  <Override PartName="/xl/embeddings/oleObject9.bin" ContentType="application/vnd.openxmlformats-officedocument.oleObject"/>
  <Override PartName="/xl/drawings/drawing10.xml" ContentType="application/vnd.openxmlformats-officedocument.drawing+xml"/>
  <Override PartName="/xl/embeddings/oleObject10.bin" ContentType="application/vnd.openxmlformats-officedocument.oleObject"/>
  <Override PartName="/xl/drawings/drawing11.xml" ContentType="application/vnd.openxmlformats-officedocument.drawing+xml"/>
  <Override PartName="/xl/embeddings/oleObject1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4040" yWindow="90" windowWidth="11160" windowHeight="10800"/>
  </bookViews>
  <sheets>
    <sheet name="4.01" sheetId="2" r:id="rId1"/>
    <sheet name=".02a" sheetId="3" state="hidden" r:id="rId2"/>
    <sheet name="4.02a" sheetId="8" r:id="rId3"/>
    <sheet name="4.02b" sheetId="11" r:id="rId4"/>
    <sheet name="4.03" sheetId="4" r:id="rId5"/>
    <sheet name="4.04" sheetId="19" r:id="rId6"/>
    <sheet name="4.05a&amp;b" sheetId="20" r:id="rId7"/>
    <sheet name="4.06a" sheetId="5" r:id="rId8"/>
    <sheet name=".05" sheetId="6" state="hidden" r:id="rId9"/>
    <sheet name="4.06b" sheetId="21" r:id="rId10"/>
    <sheet name="4.07a" sheetId="12" r:id="rId11"/>
    <sheet name="4.07b" sheetId="13" r:id="rId12"/>
  </sheets>
  <externalReferences>
    <externalReference r:id="rId13"/>
    <externalReference r:id="rId14"/>
  </externalReferences>
  <definedNames>
    <definedName name="_xlnm.Print_Area" localSheetId="1">'.02a'!$A$2:$AC$70</definedName>
    <definedName name="_xlnm.Print_Area" localSheetId="0">'4.01'!$A$2:$S$65</definedName>
    <definedName name="_xlnm.Print_Area" localSheetId="2">'4.02a'!$A$2:$R$62</definedName>
    <definedName name="_xlnm.Print_Area" localSheetId="3">'4.02b'!$A$1:$H$64</definedName>
    <definedName name="_xlnm.Print_Area" localSheetId="4">'4.03'!$A$1:$R$63</definedName>
    <definedName name="_xlnm.Print_Area" localSheetId="7">'4.06a'!$A$1:$AM$67</definedName>
  </definedNames>
  <calcPr calcId="145621"/>
</workbook>
</file>

<file path=xl/calcChain.xml><?xml version="1.0" encoding="utf-8"?>
<calcChain xmlns="http://schemas.openxmlformats.org/spreadsheetml/2006/main">
  <c r="AE31" i="13" l="1"/>
  <c r="AD31" i="13"/>
  <c r="AC31" i="13"/>
  <c r="AF31" i="13"/>
  <c r="F27" i="19" l="1"/>
  <c r="E27" i="19"/>
  <c r="D27" i="19"/>
  <c r="K19" i="19"/>
  <c r="J19" i="19"/>
  <c r="G19" i="19"/>
  <c r="E19" i="19"/>
  <c r="D19" i="19"/>
  <c r="E39" i="11"/>
  <c r="F39" i="11"/>
  <c r="D39" i="11"/>
  <c r="E25" i="11"/>
  <c r="F25" i="11"/>
  <c r="D25" i="11"/>
  <c r="M38" i="8" l="1"/>
  <c r="N38" i="8"/>
  <c r="O38" i="8"/>
  <c r="P38" i="8"/>
  <c r="M39" i="8"/>
  <c r="N39" i="8"/>
  <c r="O39" i="8"/>
  <c r="P39" i="8"/>
  <c r="M40" i="8"/>
  <c r="N40" i="8"/>
  <c r="O40" i="8"/>
  <c r="P40" i="8"/>
  <c r="M41" i="8"/>
  <c r="N41" i="8"/>
  <c r="N42" i="8" s="1"/>
  <c r="O41" i="8"/>
  <c r="P41" i="8"/>
  <c r="P42" i="8" s="1"/>
  <c r="Q40" i="8"/>
  <c r="P29" i="8"/>
  <c r="M13" i="8"/>
  <c r="N13" i="8"/>
  <c r="O13" i="8"/>
  <c r="P13" i="8"/>
  <c r="Q13" i="8"/>
  <c r="M19" i="8"/>
  <c r="N19" i="8"/>
  <c r="O19" i="8"/>
  <c r="P19" i="8"/>
  <c r="Q19" i="8"/>
  <c r="M29" i="8"/>
  <c r="N29" i="8"/>
  <c r="O29" i="8"/>
  <c r="P35" i="8"/>
  <c r="O42" i="8"/>
  <c r="Q41" i="8"/>
  <c r="Q39" i="8"/>
  <c r="Q45" i="8" s="1"/>
  <c r="Q38" i="8"/>
  <c r="Q44" i="8" s="1"/>
  <c r="Q42" i="8" l="1"/>
  <c r="Q46" i="8" s="1"/>
  <c r="Q29" i="8"/>
  <c r="Q35" i="8" s="1"/>
  <c r="R50" i="2"/>
  <c r="Q50" i="2"/>
  <c r="P50" i="2"/>
  <c r="O50" i="2"/>
  <c r="N50" i="2"/>
  <c r="M50" i="2"/>
  <c r="L50" i="2"/>
  <c r="K50" i="2"/>
  <c r="J50" i="2"/>
  <c r="I50" i="2"/>
  <c r="H50" i="2"/>
  <c r="G50" i="2"/>
  <c r="F50" i="2"/>
  <c r="E50" i="2"/>
  <c r="D50" i="2"/>
  <c r="R45" i="2"/>
  <c r="Q45" i="2"/>
  <c r="P45" i="2"/>
  <c r="O45" i="2"/>
  <c r="N45" i="2"/>
  <c r="M45" i="2"/>
  <c r="L45" i="2"/>
  <c r="K45" i="2"/>
  <c r="J45" i="2"/>
  <c r="I45" i="2"/>
  <c r="H45" i="2"/>
  <c r="G45" i="2"/>
  <c r="F45" i="2"/>
  <c r="E45" i="2"/>
  <c r="D45" i="2"/>
  <c r="R42" i="2"/>
  <c r="Q38" i="2"/>
  <c r="R37" i="2"/>
  <c r="Q37" i="2"/>
  <c r="P37" i="2"/>
  <c r="O37" i="2"/>
  <c r="N37" i="2"/>
  <c r="M37" i="2"/>
  <c r="L37" i="2"/>
  <c r="K37" i="2"/>
  <c r="J37" i="2"/>
  <c r="I37" i="2"/>
  <c r="H37" i="2"/>
  <c r="G37" i="2"/>
  <c r="F37" i="2"/>
  <c r="E37" i="2"/>
  <c r="D37" i="2"/>
  <c r="Q34" i="2"/>
  <c r="P34" i="2"/>
  <c r="Q33" i="2"/>
  <c r="R32" i="2"/>
  <c r="Q32" i="2"/>
  <c r="P32" i="2"/>
  <c r="O32" i="2"/>
  <c r="N32" i="2"/>
  <c r="M32" i="2"/>
  <c r="L32" i="2"/>
  <c r="K32" i="2"/>
  <c r="J32" i="2"/>
  <c r="I32" i="2"/>
  <c r="H32" i="2"/>
  <c r="G32" i="2"/>
  <c r="F32" i="2"/>
  <c r="E32" i="2"/>
  <c r="D32" i="2"/>
  <c r="R27" i="2"/>
  <c r="Q27" i="2"/>
  <c r="P27" i="2"/>
  <c r="O27" i="2"/>
  <c r="N27" i="2"/>
  <c r="M27" i="2"/>
  <c r="L27" i="2"/>
  <c r="K27" i="2"/>
  <c r="J27" i="2"/>
  <c r="I27" i="2"/>
  <c r="H27" i="2"/>
  <c r="G27" i="2"/>
  <c r="F27" i="2"/>
  <c r="E27" i="2"/>
  <c r="D27" i="2"/>
  <c r="R22" i="2"/>
  <c r="Q22" i="2"/>
  <c r="P22" i="2"/>
  <c r="O22" i="2"/>
  <c r="N22" i="2"/>
  <c r="M22" i="2"/>
  <c r="L22" i="2"/>
  <c r="K22" i="2"/>
  <c r="J22" i="2"/>
  <c r="I22" i="2"/>
  <c r="H22" i="2"/>
  <c r="G22" i="2"/>
  <c r="F22" i="2"/>
  <c r="E22" i="2"/>
  <c r="D22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R12" i="2"/>
  <c r="Q12" i="2"/>
  <c r="P12" i="2"/>
  <c r="O12" i="2"/>
  <c r="N12" i="2"/>
  <c r="M12" i="2"/>
  <c r="L12" i="2"/>
  <c r="K12" i="2"/>
  <c r="J12" i="2"/>
  <c r="I12" i="2"/>
  <c r="H12" i="2"/>
  <c r="G12" i="2"/>
  <c r="F12" i="2"/>
  <c r="E12" i="2"/>
  <c r="D12" i="2"/>
  <c r="Z31" i="12"/>
  <c r="AA31" i="12"/>
  <c r="AB31" i="12"/>
  <c r="Y31" i="12"/>
  <c r="AC65" i="21"/>
  <c r="AD65" i="21"/>
  <c r="AE65" i="21"/>
  <c r="Q33" i="4"/>
  <c r="P44" i="8"/>
  <c r="P45" i="8"/>
  <c r="P46" i="8"/>
  <c r="O44" i="8"/>
  <c r="O45" i="8"/>
  <c r="O46" i="8"/>
  <c r="P33" i="4"/>
  <c r="O35" i="8"/>
  <c r="N45" i="8"/>
  <c r="N35" i="8"/>
  <c r="M42" i="8"/>
  <c r="M45" i="8"/>
  <c r="M35" i="8"/>
  <c r="L38" i="8"/>
  <c r="L44" i="8" s="1"/>
  <c r="K41" i="8"/>
  <c r="K40" i="8"/>
  <c r="K39" i="8"/>
  <c r="K45" i="8" s="1"/>
  <c r="K38" i="8"/>
  <c r="K44" i="8" s="1"/>
  <c r="K29" i="8"/>
  <c r="K24" i="8"/>
  <c r="K19" i="8"/>
  <c r="K13" i="8"/>
  <c r="L29" i="8"/>
  <c r="J29" i="8"/>
  <c r="I29" i="8"/>
  <c r="H29" i="8"/>
  <c r="L19" i="8"/>
  <c r="J19" i="8"/>
  <c r="I19" i="8"/>
  <c r="H19" i="8"/>
  <c r="L13" i="8"/>
  <c r="L35" i="8" s="1"/>
  <c r="J13" i="8"/>
  <c r="J35" i="8" s="1"/>
  <c r="I13" i="8"/>
  <c r="H13" i="8"/>
  <c r="H24" i="8"/>
  <c r="J41" i="8"/>
  <c r="J40" i="8"/>
  <c r="J39" i="8"/>
  <c r="J45" i="8" s="1"/>
  <c r="J38" i="8"/>
  <c r="J44" i="8" s="1"/>
  <c r="J24" i="8"/>
  <c r="L41" i="8"/>
  <c r="I41" i="8"/>
  <c r="H41" i="8"/>
  <c r="L40" i="8"/>
  <c r="I40" i="8"/>
  <c r="H40" i="8"/>
  <c r="L39" i="8"/>
  <c r="L45" i="8" s="1"/>
  <c r="I39" i="8"/>
  <c r="I45" i="8" s="1"/>
  <c r="H39" i="8"/>
  <c r="H45" i="8" s="1"/>
  <c r="I38" i="8"/>
  <c r="I44" i="8" s="1"/>
  <c r="H38" i="8"/>
  <c r="A1" i="6"/>
  <c r="L24" i="8"/>
  <c r="I24" i="8"/>
  <c r="F24" i="8"/>
  <c r="E24" i="8"/>
  <c r="D24" i="8"/>
  <c r="G24" i="8"/>
  <c r="T31" i="3"/>
  <c r="T35" i="3"/>
  <c r="T45" i="3"/>
  <c r="AC47" i="3"/>
  <c r="AC40" i="3"/>
  <c r="AC31" i="3"/>
  <c r="AC35" i="3"/>
  <c r="AC45" i="3"/>
  <c r="AB31" i="3"/>
  <c r="AB35" i="3"/>
  <c r="AB45" i="3"/>
  <c r="AA31" i="3"/>
  <c r="AA35" i="3"/>
  <c r="AA45" i="3"/>
  <c r="AB47" i="3"/>
  <c r="AB40" i="3"/>
  <c r="AB42" i="3"/>
  <c r="AA47" i="3"/>
  <c r="AA40" i="3"/>
  <c r="Z47" i="3"/>
  <c r="Y47" i="3"/>
  <c r="Y40" i="3"/>
  <c r="X47" i="3"/>
  <c r="X40" i="3"/>
  <c r="W47" i="3"/>
  <c r="V47" i="3"/>
  <c r="U47" i="3"/>
  <c r="T47" i="3"/>
  <c r="S47" i="3"/>
  <c r="R47" i="3"/>
  <c r="R40" i="3"/>
  <c r="Z31" i="3"/>
  <c r="Z42" i="3"/>
  <c r="Z35" i="3"/>
  <c r="Z45" i="3"/>
  <c r="Z40" i="3"/>
  <c r="Y31" i="3"/>
  <c r="Y35" i="3"/>
  <c r="Y45" i="3"/>
  <c r="X31" i="3"/>
  <c r="X35" i="3"/>
  <c r="X45" i="3"/>
  <c r="W31" i="3"/>
  <c r="W35" i="3"/>
  <c r="W45" i="3"/>
  <c r="V31" i="3"/>
  <c r="V35" i="3"/>
  <c r="V45" i="3"/>
  <c r="U31" i="3"/>
  <c r="U35" i="3"/>
  <c r="U45" i="3"/>
  <c r="AF21" i="3"/>
  <c r="AF20" i="3"/>
  <c r="AF19" i="3"/>
  <c r="AF17" i="3"/>
  <c r="AF16" i="3"/>
  <c r="AF15" i="3"/>
  <c r="AF14" i="3"/>
  <c r="AE21" i="3"/>
  <c r="AE20" i="3"/>
  <c r="AE19" i="3"/>
  <c r="AE17" i="3"/>
  <c r="AE16" i="3"/>
  <c r="AE15" i="3"/>
  <c r="AE14" i="3"/>
  <c r="S31" i="3"/>
  <c r="R31" i="3"/>
  <c r="R35" i="3"/>
  <c r="R45" i="3"/>
  <c r="Q31" i="3"/>
  <c r="Q35" i="3"/>
  <c r="Q45" i="3"/>
  <c r="P31" i="3"/>
  <c r="O31" i="3"/>
  <c r="O35" i="3"/>
  <c r="O45" i="3"/>
  <c r="N31" i="3"/>
  <c r="N35" i="3"/>
  <c r="N45" i="3"/>
  <c r="M31" i="3"/>
  <c r="L31" i="3"/>
  <c r="L42" i="3"/>
  <c r="K31" i="3"/>
  <c r="K42" i="3"/>
  <c r="J31" i="3"/>
  <c r="J35" i="3"/>
  <c r="J45" i="3"/>
  <c r="I31" i="3"/>
  <c r="I35" i="3"/>
  <c r="I45" i="3"/>
  <c r="H31" i="3"/>
  <c r="H35" i="3"/>
  <c r="H45" i="3"/>
  <c r="G31" i="3"/>
  <c r="G35" i="3"/>
  <c r="G45" i="3"/>
  <c r="F31" i="3"/>
  <c r="F35" i="3"/>
  <c r="F45" i="3"/>
  <c r="E31" i="3"/>
  <c r="D31" i="3"/>
  <c r="D42" i="3"/>
  <c r="S35" i="3"/>
  <c r="S45" i="3"/>
  <c r="P35" i="3"/>
  <c r="M35" i="3"/>
  <c r="E35" i="3"/>
  <c r="E45" i="3"/>
  <c r="A70" i="3"/>
  <c r="Q47" i="3"/>
  <c r="Q40" i="3"/>
  <c r="P47" i="3"/>
  <c r="P40" i="3"/>
  <c r="O47" i="3"/>
  <c r="O42" i="3"/>
  <c r="N47" i="3"/>
  <c r="N40" i="3"/>
  <c r="M47" i="3"/>
  <c r="M42" i="3"/>
  <c r="L47" i="3"/>
  <c r="L40" i="3"/>
  <c r="K47" i="3"/>
  <c r="J47" i="3"/>
  <c r="J40" i="3"/>
  <c r="I47" i="3"/>
  <c r="I40" i="3"/>
  <c r="H47" i="3"/>
  <c r="H40" i="3"/>
  <c r="G47" i="3"/>
  <c r="G42" i="3"/>
  <c r="F47" i="3"/>
  <c r="F40" i="3"/>
  <c r="E47" i="3"/>
  <c r="E42" i="3"/>
  <c r="D47" i="3"/>
  <c r="D40" i="3"/>
  <c r="P39" i="5"/>
  <c r="D5" i="6"/>
  <c r="E5" i="6"/>
  <c r="F5" i="6"/>
  <c r="G5" i="6"/>
  <c r="H5" i="6"/>
  <c r="I5" i="6"/>
  <c r="J5" i="6"/>
  <c r="K5" i="6"/>
  <c r="L5" i="6"/>
  <c r="M5" i="6"/>
  <c r="N5" i="6"/>
  <c r="O5" i="6"/>
  <c r="P5" i="6"/>
  <c r="Q5" i="6"/>
  <c r="R5" i="6"/>
  <c r="S5" i="6"/>
  <c r="AA42" i="3"/>
  <c r="N42" i="3"/>
  <c r="AC42" i="3"/>
  <c r="O40" i="3"/>
  <c r="K40" i="3"/>
  <c r="I42" i="3"/>
  <c r="J42" i="8"/>
  <c r="J46" i="8" s="1"/>
  <c r="K42" i="8"/>
  <c r="K46" i="8" s="1"/>
  <c r="H44" i="8"/>
  <c r="H42" i="3"/>
  <c r="J42" i="3"/>
  <c r="E40" i="3"/>
  <c r="G40" i="3"/>
  <c r="P45" i="3"/>
  <c r="P42" i="3"/>
  <c r="M45" i="3"/>
  <c r="D35" i="3"/>
  <c r="D45" i="3"/>
  <c r="M40" i="3"/>
  <c r="F42" i="3"/>
  <c r="Q42" i="3"/>
  <c r="K35" i="3"/>
  <c r="K45" i="3"/>
  <c r="L35" i="3"/>
  <c r="L45" i="3"/>
  <c r="I42" i="8" l="1"/>
  <c r="I46" i="8" s="1"/>
  <c r="L42" i="8"/>
  <c r="L46" i="8" s="1"/>
  <c r="H42" i="8"/>
  <c r="H46" i="8" s="1"/>
  <c r="I35" i="8"/>
  <c r="K35" i="8"/>
  <c r="B61" i="21"/>
  <c r="B67" i="5"/>
  <c r="A49" i="6" s="1"/>
  <c r="M46" i="8"/>
  <c r="M44" i="8"/>
  <c r="N46" i="8"/>
  <c r="N44" i="8"/>
</calcChain>
</file>

<file path=xl/sharedStrings.xml><?xml version="1.0" encoding="utf-8"?>
<sst xmlns="http://schemas.openxmlformats.org/spreadsheetml/2006/main" count="343" uniqueCount="238">
  <si>
    <t>DISCHARGES</t>
  </si>
  <si>
    <t>Grand Cayman</t>
  </si>
  <si>
    <t>Cayman Brac</t>
  </si>
  <si>
    <t>BEDS AVAILABLE</t>
  </si>
  <si>
    <t>MAJOR OPERATIONS</t>
  </si>
  <si>
    <t>MINOR OPERATIONS</t>
  </si>
  <si>
    <t>OUTPATIENT &amp; CASUALTY VISITS</t>
  </si>
  <si>
    <t>DISTRICT CLINIC VISITS</t>
  </si>
  <si>
    <t>SCHOOL CLINIC VISITS</t>
  </si>
  <si>
    <t>HOME VISITS</t>
  </si>
  <si>
    <t>DENTAL CLINIC VISITS</t>
  </si>
  <si>
    <t>Doctors</t>
  </si>
  <si>
    <r>
      <t>Dentists</t>
    </r>
    <r>
      <rPr>
        <vertAlign val="superscript"/>
        <sz val="10"/>
        <rFont val="Arial"/>
        <family val="2"/>
      </rPr>
      <t>1</t>
    </r>
  </si>
  <si>
    <t>Nurses</t>
  </si>
  <si>
    <r>
      <t>staff nurses</t>
    </r>
    <r>
      <rPr>
        <vertAlign val="superscript"/>
        <sz val="10"/>
        <rFont val="Arial"/>
        <family val="2"/>
      </rPr>
      <t>2</t>
    </r>
  </si>
  <si>
    <r>
      <t>midwives</t>
    </r>
    <r>
      <rPr>
        <vertAlign val="superscript"/>
        <sz val="10"/>
        <rFont val="Arial"/>
        <family val="2"/>
      </rPr>
      <t>3</t>
    </r>
  </si>
  <si>
    <r>
      <t>community health</t>
    </r>
    <r>
      <rPr>
        <vertAlign val="superscript"/>
        <sz val="10"/>
        <rFont val="Arial"/>
        <family val="2"/>
      </rPr>
      <t>4</t>
    </r>
  </si>
  <si>
    <t>practical nurses</t>
  </si>
  <si>
    <t>community practical</t>
  </si>
  <si>
    <t xml:space="preserve"> </t>
  </si>
  <si>
    <t>school nurses</t>
  </si>
  <si>
    <t>All nurses</t>
  </si>
  <si>
    <r>
      <t>Other Professionals</t>
    </r>
    <r>
      <rPr>
        <vertAlign val="superscript"/>
        <sz val="10"/>
        <rFont val="Arial"/>
        <family val="2"/>
      </rPr>
      <t>5</t>
    </r>
  </si>
  <si>
    <t>All health professionals</t>
  </si>
  <si>
    <t>per thousand year-end population</t>
  </si>
  <si>
    <t>All health</t>
  </si>
  <si>
    <t>professionals</t>
  </si>
  <si>
    <t>Includes Orthodontist.</t>
  </si>
  <si>
    <t>Includes Supervisors</t>
  </si>
  <si>
    <t>Includes Practical nurse/midwife</t>
  </si>
  <si>
    <t>Includes Public Health Nurse/Registered Nurse</t>
  </si>
  <si>
    <t>Admitted to hospital</t>
  </si>
  <si>
    <t>Beds available</t>
  </si>
  <si>
    <t>Casualty patients</t>
  </si>
  <si>
    <t>Physio and occupational</t>
  </si>
  <si>
    <t>Dental clinic patients</t>
  </si>
  <si>
    <t>Ambulance calls</t>
  </si>
  <si>
    <t>Number of persons receiving:</t>
  </si>
  <si>
    <t xml:space="preserve">Number of Housing </t>
  </si>
  <si>
    <t>Assistance Projects</t>
  </si>
  <si>
    <t>Number of cases still active on December 31st of each year</t>
  </si>
  <si>
    <t>Includes all cases cleared up by Social Services during the year</t>
  </si>
  <si>
    <t>Social Services</t>
  </si>
  <si>
    <t>Cost of Housing Assistance</t>
  </si>
  <si>
    <t>Adoption Statistics</t>
  </si>
  <si>
    <t>Age at Adoption</t>
  </si>
  <si>
    <t>0-2</t>
  </si>
  <si>
    <t>Males</t>
  </si>
  <si>
    <t>Females</t>
  </si>
  <si>
    <t>3-5</t>
  </si>
  <si>
    <t>6-8</t>
  </si>
  <si>
    <t>9-13</t>
  </si>
  <si>
    <t>14-17</t>
  </si>
  <si>
    <t>School Lunches</t>
  </si>
  <si>
    <t>Includes Nutritionist, Radiographer, Pharmacist, Physiotherapist, Dental</t>
  </si>
  <si>
    <t>auxiliaries and STD co-ordinator.</t>
  </si>
  <si>
    <t>Source:  Health Services Authority</t>
  </si>
  <si>
    <t>Total year-end population (000)</t>
  </si>
  <si>
    <t>Radiology films and ultrasound</t>
  </si>
  <si>
    <t>STATISTICAL COMPENDIUM 2007</t>
  </si>
  <si>
    <t>Health Professionals Practicing in the Cayman Islands 1996 -  2005</t>
  </si>
  <si>
    <t>9.02a</t>
  </si>
  <si>
    <t>Doctor</t>
  </si>
  <si>
    <t>Other Professionals</t>
  </si>
  <si>
    <t>Total Faith Hospital - CB</t>
  </si>
  <si>
    <t>Other Government Department</t>
  </si>
  <si>
    <r>
      <t>Private Practice</t>
    </r>
    <r>
      <rPr>
        <sz val="10"/>
        <rFont val="Arial"/>
        <family val="2"/>
      </rPr>
      <t xml:space="preserve">  </t>
    </r>
    <r>
      <rPr>
        <sz val="8"/>
        <rFont val="Arial"/>
        <family val="2"/>
      </rPr>
      <t>(Grand Cayman and Sister Islands)</t>
    </r>
  </si>
  <si>
    <t>Doctors per '000 population</t>
  </si>
  <si>
    <t>Nurses per '000 population</t>
  </si>
  <si>
    <t>All Health Professionals per '000 population</t>
  </si>
  <si>
    <t>Year end Population ('000)</t>
  </si>
  <si>
    <t>Notes:</t>
  </si>
  <si>
    <t xml:space="preserve">. .  </t>
  </si>
  <si>
    <t>Number of new requests for various services from January to December of each year.</t>
  </si>
  <si>
    <r>
      <t>2,328</t>
    </r>
    <r>
      <rPr>
        <b/>
        <vertAlign val="superscript"/>
        <sz val="10"/>
        <rFont val="Arial"/>
        <family val="2"/>
      </rPr>
      <t>R</t>
    </r>
  </si>
  <si>
    <r>
      <t>579</t>
    </r>
    <r>
      <rPr>
        <vertAlign val="superscript"/>
        <sz val="10"/>
        <rFont val="Arial"/>
        <family val="2"/>
      </rPr>
      <t>R</t>
    </r>
  </si>
  <si>
    <t>therapy patients</t>
  </si>
  <si>
    <t>Dentist</t>
  </si>
  <si>
    <t>Practical Nurse</t>
  </si>
  <si>
    <t>Public Health Nurse</t>
  </si>
  <si>
    <t>Registered Nurse Mental Health</t>
  </si>
  <si>
    <t>Number of new cases opened on persons never dealt with before by Department.</t>
  </si>
  <si>
    <t>Radiologist</t>
  </si>
  <si>
    <t>Nurse and Midwife</t>
  </si>
  <si>
    <t>Professionals Allied with Medicine</t>
  </si>
  <si>
    <t>Nurse</t>
  </si>
  <si>
    <t>Total Doctor</t>
  </si>
  <si>
    <t>Total Dentist</t>
  </si>
  <si>
    <t>Outpatient clinic visit</t>
  </si>
  <si>
    <t>Registered Nurse/Midwife</t>
  </si>
  <si>
    <t>Nurse Anaesthetist</t>
  </si>
  <si>
    <t>Nurse Practitioner</t>
  </si>
  <si>
    <t>Massage Therapist</t>
  </si>
  <si>
    <t>Physiotherapist</t>
  </si>
  <si>
    <t>EMT/Paramedic</t>
  </si>
  <si>
    <t>Medical Laboratory Technologist</t>
  </si>
  <si>
    <t>Phychologist</t>
  </si>
  <si>
    <t>Other Practitioner</t>
  </si>
  <si>
    <t>Note:</t>
  </si>
  <si>
    <r>
      <rPr>
        <b/>
        <sz val="10"/>
        <rFont val="Arial"/>
        <family val="2"/>
      </rPr>
      <t>Source:</t>
    </r>
    <r>
      <rPr>
        <sz val="10"/>
        <rFont val="Arial"/>
        <family val="2"/>
      </rPr>
      <t xml:space="preserve">  Department of Children and Family Services</t>
    </r>
  </si>
  <si>
    <r>
      <rPr>
        <b/>
        <sz val="10"/>
        <rFont val="Arial"/>
        <family val="2"/>
      </rPr>
      <t>Source:</t>
    </r>
    <r>
      <rPr>
        <sz val="10"/>
        <rFont val="Arial"/>
        <family val="2"/>
      </rPr>
      <t xml:space="preserve">  Health Services Authority</t>
    </r>
  </si>
  <si>
    <t>Notes</t>
  </si>
  <si>
    <t>Laboratory work includes ECGs but excludes overseas test.</t>
  </si>
  <si>
    <t>Prescriptions</t>
  </si>
  <si>
    <t>(home &amp; clinic) visits</t>
  </si>
  <si>
    <t xml:space="preserve"> Free school lunches</t>
  </si>
  <si>
    <t>Bed occupancy include newborns</t>
  </si>
  <si>
    <t>Midwife</t>
  </si>
  <si>
    <t xml:space="preserve">George Town Hospital - Grand Cayman </t>
  </si>
  <si>
    <t xml:space="preserve">Faith Hospital - Cayman Brac </t>
  </si>
  <si>
    <t>The data exclude all visiting and locum professionals.</t>
  </si>
  <si>
    <t>Prescriptions are for inpatient and outpatient.</t>
  </si>
  <si>
    <t xml:space="preserve">Total Government and Private </t>
  </si>
  <si>
    <t>Total by Profession</t>
  </si>
  <si>
    <t>Since 2009, a Dentist from C.I. Hospital dental clinic, on rotation, visited Faith Hospital Dental Clinic on a weekly basis</t>
  </si>
  <si>
    <t>Total</t>
  </si>
  <si>
    <t xml:space="preserve">Total Nurse </t>
  </si>
  <si>
    <t>Total 'Other Professionals</t>
  </si>
  <si>
    <t>Other Professionals include: Physiotherapists, Occupational Therapists, Psychologists, Pharmasists, Radiographers, Medical Technologist, Dental Auxiliaries and Hygienists, Nutritionists, Genetic Counselor, Health Promotion Officer, Forensic Scientists, Emergency Medical Technicians, Paramedics etc.</t>
  </si>
  <si>
    <t>Major Group Selection (Body System)</t>
  </si>
  <si>
    <t>Total Deaths</t>
  </si>
  <si>
    <t>Male Deaths</t>
  </si>
  <si>
    <t>Female Deaths</t>
  </si>
  <si>
    <t>#</t>
  </si>
  <si>
    <t>%</t>
  </si>
  <si>
    <t>Rank</t>
  </si>
  <si>
    <t>Malignant neoplasms (cancer)</t>
  </si>
  <si>
    <t>Other</t>
  </si>
  <si>
    <t>Total deaths, all causes</t>
  </si>
  <si>
    <t>Vaccine</t>
  </si>
  <si>
    <t>Number of Doses</t>
  </si>
  <si>
    <t>Immunization Status at</t>
  </si>
  <si>
    <t>BCG (against TB)</t>
  </si>
  <si>
    <t>Polio (IPV</t>
  </si>
  <si>
    <t>Haemophilous Influenzae b (Hib)</t>
  </si>
  <si>
    <t>Pneumoccal</t>
  </si>
  <si>
    <t>Hepatitis B (HBV)</t>
  </si>
  <si>
    <t>Rota Virus</t>
  </si>
  <si>
    <t>Varicella (Chicken Pox)</t>
  </si>
  <si>
    <t>Measles, mumps &amp; rubella (MMR)</t>
  </si>
  <si>
    <t>Note</t>
  </si>
  <si>
    <t>% of Children 
Immunized</t>
  </si>
  <si>
    <t>Number of 
Doses</t>
  </si>
  <si>
    <t>Coverage 
Percent</t>
  </si>
  <si>
    <t xml:space="preserve">Principal </t>
  </si>
  <si>
    <t xml:space="preserve">Visiting </t>
  </si>
  <si>
    <t xml:space="preserve">Overseas </t>
  </si>
  <si>
    <r>
      <rPr>
        <b/>
        <sz val="10"/>
        <rFont val="Arial"/>
        <family val="2"/>
      </rPr>
      <t>Source:</t>
    </r>
    <r>
      <rPr>
        <sz val="10"/>
        <rFont val="Arial"/>
        <family val="2"/>
      </rPr>
      <t xml:space="preserve">  Health Services Authority for data on Government and</t>
    </r>
  </si>
  <si>
    <t>Bed occupancy (%)</t>
  </si>
  <si>
    <t>Public health nurse visits include doctor's clinic visits in the districts.</t>
  </si>
  <si>
    <t xml:space="preserve"> Indigent medical care</t>
  </si>
  <si>
    <t>Cases:</t>
  </si>
  <si>
    <t>Cases active at end of year</t>
  </si>
  <si>
    <t xml:space="preserve">Total persons assisted </t>
  </si>
  <si>
    <t>Government's Health Services Authority (HSA) provides patient care through the Cayman Islands Hospital on Grand Cayman and Faith Hospital on Cayman Brac. Primary healthcare is offered at district health centres</t>
  </si>
  <si>
    <t>Laboratory work ('000)</t>
  </si>
  <si>
    <t>Public health nurse</t>
  </si>
  <si>
    <t>Visiting Health Practictioners are registered in the Cayman Islands and are allowed to practice for up to 90 days in the Cayman Islands</t>
  </si>
  <si>
    <t>Polio (IPV)</t>
  </si>
  <si>
    <r>
      <t>2011</t>
    </r>
    <r>
      <rPr>
        <b/>
        <vertAlign val="superscript"/>
        <sz val="10"/>
        <rFont val="Calibri"/>
        <family val="2"/>
      </rPr>
      <t>R</t>
    </r>
  </si>
  <si>
    <r>
      <t>Total new intakes</t>
    </r>
    <r>
      <rPr>
        <vertAlign val="superscript"/>
        <sz val="10"/>
        <rFont val="Arial"/>
        <family val="2"/>
      </rPr>
      <t>2</t>
    </r>
  </si>
  <si>
    <r>
      <t>Total new cases</t>
    </r>
    <r>
      <rPr>
        <vertAlign val="superscript"/>
        <sz val="10"/>
        <rFont val="Arial"/>
        <family val="2"/>
      </rPr>
      <t>3</t>
    </r>
  </si>
  <si>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>New intakes are new request for various services for the year</t>
    </r>
  </si>
  <si>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Total new cases refer to brand new cases opened on persons never dealth with before by Department</t>
    </r>
  </si>
  <si>
    <t xml:space="preserve">Pharmacists </t>
  </si>
  <si>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>Persons are terminated from the Poor Relief list due to death, placement in a residential facility or may have been on for a fixed period only, new persons are added as approved</t>
    </r>
  </si>
  <si>
    <t>0-12M</t>
  </si>
  <si>
    <t>0-8M</t>
  </si>
  <si>
    <t>12-24M</t>
  </si>
  <si>
    <t>Diphtheria, Tetanus and Pertusis (whooping cough) (DTap)</t>
  </si>
  <si>
    <t>DTap, Inactivated Polio (IPV) and Hib Vaccines are given in one injection as Infanrix IPV Hib.</t>
  </si>
  <si>
    <t>Diseases of the Circulatory system</t>
  </si>
  <si>
    <t>Diseases of the Respiratory system</t>
  </si>
  <si>
    <r>
      <rPr>
        <b/>
        <sz val="10"/>
        <rFont val="Arial"/>
        <family val="2"/>
      </rPr>
      <t>*</t>
    </r>
    <r>
      <rPr>
        <sz val="10"/>
        <rFont val="Arial"/>
        <family val="2"/>
      </rPr>
      <t>External causes</t>
    </r>
  </si>
  <si>
    <t>Endocrine, Nutritional and Metabolic diseases</t>
  </si>
  <si>
    <t>Infectious and Parasitic diseases</t>
  </si>
  <si>
    <t>Diseases of the Genitourinary system</t>
  </si>
  <si>
    <t>Diseases of the Nervous system</t>
  </si>
  <si>
    <t>Symptoms, signs and abnormal clinical and
laboratory findings</t>
  </si>
  <si>
    <t>Certain conditions originating
 the Perinatal period</t>
  </si>
  <si>
    <t>Resident deaths - *External Causes</t>
  </si>
  <si>
    <t>Total
deaths</t>
  </si>
  <si>
    <t>Male</t>
  </si>
  <si>
    <t>Fem</t>
  </si>
  <si>
    <t>Homicide</t>
  </si>
  <si>
    <t>Motor Vehicle Accident</t>
  </si>
  <si>
    <r>
      <t xml:space="preserve">Drowning </t>
    </r>
    <r>
      <rPr>
        <sz val="9"/>
        <rFont val="Arial"/>
        <family val="2"/>
      </rPr>
      <t>(accidental)</t>
    </r>
  </si>
  <si>
    <t>Grand Total</t>
  </si>
  <si>
    <t>Proportion (%)</t>
  </si>
  <si>
    <r>
      <rPr>
        <b/>
        <i/>
        <sz val="9"/>
        <rFont val="Arial"/>
        <family val="2"/>
      </rPr>
      <t>Source:</t>
    </r>
    <r>
      <rPr>
        <i/>
        <sz val="9"/>
        <rFont val="Arial"/>
        <family val="2"/>
      </rPr>
      <t xml:space="preserve">  Health Services Authority</t>
    </r>
  </si>
  <si>
    <t>Clinical Nurse Specialists</t>
  </si>
  <si>
    <t>Registered General Nurse</t>
  </si>
  <si>
    <t>Registered Midwife</t>
  </si>
  <si>
    <t>Registered Nursing Assistant</t>
  </si>
  <si>
    <t>Coumselor/Therapists</t>
  </si>
  <si>
    <r>
      <rPr>
        <b/>
        <sz val="10"/>
        <rFont val="Arial"/>
        <family val="2"/>
      </rPr>
      <t>Source:</t>
    </r>
    <r>
      <rPr>
        <sz val="10"/>
        <rFont val="Arial"/>
        <family val="2"/>
      </rPr>
      <t xml:space="preserve">  Health Practice Commission</t>
    </r>
  </si>
  <si>
    <t>Other Professional</t>
  </si>
  <si>
    <t xml:space="preserve">               Health Practice Commission for data on Private Practice and Total</t>
  </si>
  <si>
    <t>FY2012/13</t>
  </si>
  <si>
    <t>FY2013/14</t>
  </si>
  <si>
    <t xml:space="preserve"> School uniforms</t>
  </si>
  <si>
    <t>Care of the indigent, elderly and disabled person, and heavy care patients</t>
  </si>
  <si>
    <t>Burial assistance</t>
  </si>
  <si>
    <t>Number of families assisted with:</t>
  </si>
  <si>
    <t>Food vouchers</t>
  </si>
  <si>
    <t>Rent</t>
  </si>
  <si>
    <t>Electricity</t>
  </si>
  <si>
    <t>Payment of water bills</t>
  </si>
  <si>
    <t>Pre-school fees</t>
  </si>
  <si>
    <t>Burial expenses</t>
  </si>
  <si>
    <t>Pre-school assistance</t>
  </si>
  <si>
    <r>
      <t xml:space="preserve"> Poor relief</t>
    </r>
    <r>
      <rPr>
        <vertAlign val="superscript"/>
        <sz val="10"/>
        <rFont val="Arial"/>
        <family val="2"/>
      </rPr>
      <t>1</t>
    </r>
  </si>
  <si>
    <t>Optical care</t>
  </si>
  <si>
    <t>Dental care</t>
  </si>
  <si>
    <t>Clothing</t>
  </si>
  <si>
    <t>Propane</t>
  </si>
  <si>
    <t>Supplement (other)</t>
  </si>
  <si>
    <t>Total families assisted</t>
  </si>
  <si>
    <t xml:space="preserve">              assistance functions of the Department of Children and Family Services starting FY2012/13</t>
  </si>
  <si>
    <t>Immunization Coverage by Type of Vaccine to Children
Age  0-24 Months -  (2013 - 2015)</t>
  </si>
  <si>
    <t>FY2014/15</t>
  </si>
  <si>
    <r>
      <rPr>
        <b/>
        <sz val="10"/>
        <rFont val="Arial"/>
        <family val="2"/>
      </rPr>
      <t>Note:</t>
    </r>
    <r>
      <rPr>
        <sz val="10"/>
        <rFont val="Arial"/>
        <family val="2"/>
      </rPr>
      <t xml:space="preserve"> Overseas Health Practictioners are registered in the Cayman Islands but do not practice in the Cayman Islands.</t>
    </r>
  </si>
  <si>
    <r>
      <rPr>
        <b/>
        <sz val="10"/>
        <rFont val="Arial"/>
        <family val="2"/>
      </rPr>
      <t>Source:</t>
    </r>
    <r>
      <rPr>
        <sz val="10"/>
        <rFont val="Arial"/>
        <family val="2"/>
      </rPr>
      <t xml:space="preserve">  Needs Assessment Unit</t>
    </r>
  </si>
  <si>
    <t>The Needs Assessment Unit took over the assistance functions of the Dept. of Children Family Services starting FY2012/13</t>
  </si>
  <si>
    <t xml:space="preserve"> The Needs Assessment Unit took over the assistance functions of the Department of Children and Family Services starting FY2012/13</t>
  </si>
  <si>
    <t>Nurses and Technicians Registered and Practicing in the Cayman Islands, 2016</t>
  </si>
  <si>
    <t>Immunization Coverages (2013- 2016) to 4 Year Olds</t>
  </si>
  <si>
    <t>FY2015/16</t>
  </si>
  <si>
    <t xml:space="preserve"> Poor relief</t>
  </si>
  <si>
    <t>Health Services Provided by the Cayman Islands Government, 2001 - 2016</t>
  </si>
  <si>
    <t>Health Professionals in the Cayman Islands by type of Profession and Facility, 2002 - 2016</t>
  </si>
  <si>
    <t>Services Povided by the George Town Hospital, 2001 - 2016</t>
  </si>
  <si>
    <t xml:space="preserve">Resident Deaths (External causes)                  </t>
  </si>
  <si>
    <t>Ten Leading Causes of Deaths among Residents by Rank and Sex,  2014</t>
  </si>
  <si>
    <t>Assistance Provided by the Department of Children and Family Services, 1987- 2013</t>
  </si>
  <si>
    <t>Assistance Provided by the Needs Assessment Unit, 1987 - 2016</t>
  </si>
  <si>
    <t>Number of Families Assisted by the Department of Children &amp; Family Services 1987-2013</t>
  </si>
  <si>
    <t>Number of Families Assisted by the Needs Assessment Unit, 1987 - 2016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</si>
</sst>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(* #,##0.00_);_(* \(#,##0.00\);_(* &quot;-&quot;??_);_(@_)"/>
    <numFmt numFmtId="164" formatCode="_-* #,##0_-;\-* #,##0_-;_-* &quot;-&quot;_-;_-@_-"/>
    <numFmt numFmtId="165" formatCode="_(* #,##0.0_);_(* \(#,##0.0\);_(* &quot;-&quot;??_);_(@_)"/>
    <numFmt numFmtId="166" formatCode="_(* #,##0_);_(* \(#,##0\);_(* &quot;-&quot;??_);_(@_)"/>
    <numFmt numFmtId="167" formatCode="\-\ #\ \-"/>
    <numFmt numFmtId="168" formatCode="&quot;$&quot;#,##0.0"/>
    <numFmt numFmtId="169" formatCode="0.0"/>
    <numFmt numFmtId="170" formatCode="_(* #,##0.0000_);_(* \(#,##0.0000\);_(* &quot;-&quot;??_);_(@_)"/>
    <numFmt numFmtId="174" formatCode="0.0%"/>
  </numFmts>
  <fonts count="33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vertAlign val="superscript"/>
      <sz val="10"/>
      <name val="Arial"/>
      <family val="2"/>
    </font>
    <font>
      <b/>
      <sz val="12"/>
      <name val="Arial"/>
      <family val="2"/>
    </font>
    <font>
      <b/>
      <vertAlign val="superscript"/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sz val="11"/>
      <color indexed="16"/>
      <name val="Book Antiqua"/>
      <family val="1"/>
    </font>
    <font>
      <sz val="10"/>
      <name val="Arial"/>
      <family val="2"/>
    </font>
    <font>
      <b/>
      <sz val="11"/>
      <name val="Book Antiqua"/>
      <family val="1"/>
    </font>
    <font>
      <b/>
      <sz val="9"/>
      <name val="Arial"/>
      <family val="2"/>
    </font>
    <font>
      <vertAlign val="superscript"/>
      <sz val="10"/>
      <name val="Arial"/>
      <family val="2"/>
    </font>
    <font>
      <sz val="10"/>
      <color indexed="13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vertAlign val="superscript"/>
      <sz val="10"/>
      <name val="Calibri"/>
      <family val="2"/>
    </font>
    <font>
      <sz val="10"/>
      <name val="Calibri"/>
      <family val="2"/>
    </font>
    <font>
      <b/>
      <sz val="11"/>
      <name val="Arial"/>
      <family val="2"/>
    </font>
    <font>
      <i/>
      <sz val="9"/>
      <name val="Arial"/>
      <family val="2"/>
    </font>
    <font>
      <b/>
      <i/>
      <sz val="9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sz val="10"/>
      <name val="Arial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6"/>
        <bgColor indexed="64"/>
      </patternFill>
    </fill>
  </fills>
  <borders count="2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9" fontId="31" fillId="0" borderId="0" applyFont="0" applyFill="0" applyBorder="0" applyAlignment="0" applyProtection="0"/>
  </cellStyleXfs>
  <cellXfs count="259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Continuous"/>
    </xf>
    <xf numFmtId="0" fontId="1" fillId="0" borderId="0" xfId="0" applyFont="1"/>
    <xf numFmtId="0" fontId="1" fillId="0" borderId="1" xfId="0" applyFont="1" applyBorder="1"/>
    <xf numFmtId="0" fontId="0" fillId="0" borderId="2" xfId="0" applyBorder="1"/>
    <xf numFmtId="0" fontId="0" fillId="0" borderId="0" xfId="0" applyAlignment="1">
      <alignment horizontal="centerContinuous"/>
    </xf>
    <xf numFmtId="0" fontId="0" fillId="0" borderId="0" xfId="0" applyAlignment="1">
      <alignment horizontal="right"/>
    </xf>
    <xf numFmtId="165" fontId="0" fillId="0" borderId="0" xfId="1" applyNumberFormat="1" applyFont="1"/>
    <xf numFmtId="166" fontId="0" fillId="0" borderId="0" xfId="1" applyNumberFormat="1" applyFont="1"/>
    <xf numFmtId="167" fontId="0" fillId="0" borderId="0" xfId="0" applyNumberFormat="1" applyAlignment="1">
      <alignment horizontal="centerContinuous"/>
    </xf>
    <xf numFmtId="166" fontId="0" fillId="0" borderId="2" xfId="1" applyNumberFormat="1" applyFont="1" applyBorder="1"/>
    <xf numFmtId="0" fontId="0" fillId="0" borderId="2" xfId="0" applyBorder="1" applyAlignment="1">
      <alignment horizontal="right"/>
    </xf>
    <xf numFmtId="166" fontId="0" fillId="0" borderId="0" xfId="0" applyNumberFormat="1"/>
    <xf numFmtId="167" fontId="0" fillId="0" borderId="0" xfId="0" applyNumberFormat="1"/>
    <xf numFmtId="0" fontId="1" fillId="0" borderId="0" xfId="0" quotePrefix="1" applyFont="1" applyAlignment="1">
      <alignment horizontal="center"/>
    </xf>
    <xf numFmtId="0" fontId="2" fillId="0" borderId="0" xfId="0" applyFont="1" applyAlignment="1">
      <alignment horizontal="right"/>
    </xf>
    <xf numFmtId="16" fontId="2" fillId="0" borderId="0" xfId="0" applyNumberFormat="1" applyFont="1" applyAlignment="1">
      <alignment horizontal="right"/>
    </xf>
    <xf numFmtId="16" fontId="1" fillId="0" borderId="0" xfId="0" quotePrefix="1" applyNumberFormat="1" applyFont="1" applyAlignment="1">
      <alignment horizontal="center"/>
    </xf>
    <xf numFmtId="0" fontId="1" fillId="0" borderId="0" xfId="0" applyFont="1" applyAlignment="1">
      <alignment horizontal="center"/>
    </xf>
    <xf numFmtId="168" fontId="0" fillId="0" borderId="0" xfId="0" applyNumberFormat="1"/>
    <xf numFmtId="0" fontId="6" fillId="0" borderId="0" xfId="0" applyFont="1"/>
    <xf numFmtId="0" fontId="0" fillId="0" borderId="0" xfId="0" applyBorder="1"/>
    <xf numFmtId="0" fontId="1" fillId="0" borderId="2" xfId="0" applyFont="1" applyBorder="1"/>
    <xf numFmtId="0" fontId="1" fillId="0" borderId="1" xfId="0" applyFont="1" applyBorder="1" applyAlignment="1">
      <alignment horizontal="right"/>
    </xf>
    <xf numFmtId="0" fontId="8" fillId="0" borderId="1" xfId="0" applyFont="1" applyBorder="1" applyAlignment="1">
      <alignment horizontal="right"/>
    </xf>
    <xf numFmtId="0" fontId="8" fillId="0" borderId="0" xfId="0" applyFont="1" applyFill="1" applyBorder="1"/>
    <xf numFmtId="0" fontId="0" fillId="0" borderId="0" xfId="0" applyAlignment="1">
      <alignment horizontal="left" indent="1"/>
    </xf>
    <xf numFmtId="0" fontId="9" fillId="0" borderId="2" xfId="0" applyFont="1" applyBorder="1" applyAlignment="1">
      <alignment horizontal="right"/>
    </xf>
    <xf numFmtId="0" fontId="8" fillId="0" borderId="0" xfId="0" applyFont="1"/>
    <xf numFmtId="0" fontId="0" fillId="0" borderId="0" xfId="0" applyAlignment="1">
      <alignment horizontal="center"/>
    </xf>
    <xf numFmtId="0" fontId="0" fillId="2" borderId="0" xfId="0" applyFill="1"/>
    <xf numFmtId="0" fontId="10" fillId="0" borderId="0" xfId="0" applyFont="1" applyAlignment="1">
      <alignment horizontal="right"/>
    </xf>
    <xf numFmtId="0" fontId="0" fillId="2" borderId="0" xfId="0" applyFill="1" applyAlignment="1">
      <alignment horizontal="centerContinuous"/>
    </xf>
    <xf numFmtId="0" fontId="0" fillId="0" borderId="0" xfId="0" applyAlignment="1"/>
    <xf numFmtId="166" fontId="0" fillId="0" borderId="0" xfId="1" applyNumberFormat="1" applyFont="1" applyFill="1" applyAlignment="1">
      <alignment horizontal="right"/>
    </xf>
    <xf numFmtId="0" fontId="0" fillId="0" borderId="0" xfId="0" applyFill="1" applyAlignment="1">
      <alignment horizontal="right"/>
    </xf>
    <xf numFmtId="166" fontId="0" fillId="0" borderId="0" xfId="1" applyNumberFormat="1" applyFont="1" applyFill="1" applyBorder="1" applyAlignment="1">
      <alignment horizontal="right"/>
    </xf>
    <xf numFmtId="0" fontId="8" fillId="0" borderId="0" xfId="0" applyFont="1" applyBorder="1" applyAlignment="1">
      <alignment horizontal="right"/>
    </xf>
    <xf numFmtId="0" fontId="0" fillId="0" borderId="0" xfId="0" applyFill="1" applyBorder="1" applyAlignment="1">
      <alignment horizontal="right"/>
    </xf>
    <xf numFmtId="165" fontId="0" fillId="0" borderId="0" xfId="1" applyNumberFormat="1" applyFont="1" applyFill="1" applyBorder="1" applyAlignment="1">
      <alignment horizontal="right"/>
    </xf>
    <xf numFmtId="0" fontId="5" fillId="0" borderId="0" xfId="0" applyFont="1" applyAlignment="1">
      <alignment horizontal="right" vertical="center"/>
    </xf>
    <xf numFmtId="166" fontId="8" fillId="0" borderId="0" xfId="1" applyNumberFormat="1" applyFont="1"/>
    <xf numFmtId="166" fontId="8" fillId="0" borderId="0" xfId="1" applyNumberFormat="1" applyFont="1" applyFill="1" applyBorder="1" applyAlignment="1">
      <alignment horizontal="right"/>
    </xf>
    <xf numFmtId="165" fontId="0" fillId="0" borderId="0" xfId="1" applyNumberFormat="1" applyFont="1" applyFill="1"/>
    <xf numFmtId="166" fontId="2" fillId="0" borderId="0" xfId="1" applyNumberFormat="1" applyFont="1" applyFill="1" applyBorder="1" applyAlignment="1">
      <alignment horizontal="right"/>
    </xf>
    <xf numFmtId="166" fontId="2" fillId="0" borderId="0" xfId="1" applyNumberFormat="1" applyFont="1" applyFill="1" applyAlignment="1">
      <alignment horizontal="right"/>
    </xf>
    <xf numFmtId="165" fontId="2" fillId="0" borderId="0" xfId="1" applyNumberFormat="1" applyFont="1" applyFill="1" applyBorder="1" applyAlignment="1">
      <alignment horizontal="right"/>
    </xf>
    <xf numFmtId="0" fontId="2" fillId="0" borderId="0" xfId="3" applyFont="1" applyFill="1" applyBorder="1" applyAlignment="1">
      <alignment horizontal="center" vertical="center"/>
    </xf>
    <xf numFmtId="166" fontId="2" fillId="0" borderId="0" xfId="1" applyNumberFormat="1" applyFont="1" applyFill="1"/>
    <xf numFmtId="0" fontId="0" fillId="0" borderId="0" xfId="0" applyFill="1"/>
    <xf numFmtId="0" fontId="3" fillId="0" borderId="0" xfId="0" applyFont="1" applyFill="1" applyAlignment="1">
      <alignment horizontal="left"/>
    </xf>
    <xf numFmtId="0" fontId="3" fillId="0" borderId="0" xfId="0" applyFont="1" applyFill="1" applyAlignment="1"/>
    <xf numFmtId="0" fontId="0" fillId="0" borderId="2" xfId="0" applyFill="1" applyBorder="1"/>
    <xf numFmtId="0" fontId="0" fillId="0" borderId="0" xfId="0" applyFill="1" applyBorder="1"/>
    <xf numFmtId="0" fontId="1" fillId="0" borderId="1" xfId="0" applyFont="1" applyFill="1" applyBorder="1" applyAlignment="1">
      <alignment horizontal="center"/>
    </xf>
    <xf numFmtId="0" fontId="8" fillId="0" borderId="1" xfId="0" applyFont="1" applyFill="1" applyBorder="1"/>
    <xf numFmtId="0" fontId="8" fillId="0" borderId="2" xfId="0" applyFont="1" applyFill="1" applyBorder="1"/>
    <xf numFmtId="0" fontId="1" fillId="0" borderId="0" xfId="0" applyFont="1" applyFill="1"/>
    <xf numFmtId="37" fontId="8" fillId="0" borderId="0" xfId="1" applyNumberFormat="1" applyFont="1" applyFill="1"/>
    <xf numFmtId="166" fontId="8" fillId="0" borderId="0" xfId="1" applyNumberFormat="1" applyFont="1" applyFill="1"/>
    <xf numFmtId="166" fontId="8" fillId="0" borderId="0" xfId="1" applyNumberFormat="1" applyFont="1" applyFill="1" applyAlignment="1">
      <alignment horizontal="right"/>
    </xf>
    <xf numFmtId="37" fontId="2" fillId="0" borderId="0" xfId="1" applyNumberFormat="1" applyFont="1" applyFill="1"/>
    <xf numFmtId="37" fontId="0" fillId="0" borderId="0" xfId="0" applyNumberFormat="1" applyFill="1"/>
    <xf numFmtId="166" fontId="8" fillId="0" borderId="0" xfId="1" applyNumberFormat="1" applyFont="1" applyFill="1" applyAlignment="1"/>
    <xf numFmtId="0" fontId="2" fillId="0" borderId="0" xfId="0" applyFont="1" applyFill="1"/>
    <xf numFmtId="166" fontId="0" fillId="0" borderId="0" xfId="0" applyNumberFormat="1" applyFill="1"/>
    <xf numFmtId="43" fontId="0" fillId="0" borderId="0" xfId="0" applyNumberFormat="1" applyFill="1"/>
    <xf numFmtId="43" fontId="2" fillId="0" borderId="2" xfId="1" applyFont="1" applyFill="1" applyBorder="1"/>
    <xf numFmtId="43" fontId="2" fillId="0" borderId="0" xfId="1" applyFont="1" applyFill="1" applyBorder="1"/>
    <xf numFmtId="0" fontId="2" fillId="0" borderId="0" xfId="0" applyFont="1" applyFill="1" applyAlignment="1"/>
    <xf numFmtId="0" fontId="0" fillId="0" borderId="0" xfId="0" applyFill="1" applyAlignment="1"/>
    <xf numFmtId="0" fontId="0" fillId="0" borderId="0" xfId="0" applyFill="1" applyAlignment="1">
      <alignment horizontal="center"/>
    </xf>
    <xf numFmtId="167" fontId="0" fillId="0" borderId="0" xfId="0" applyNumberFormat="1" applyAlignment="1">
      <alignment horizontal="center"/>
    </xf>
    <xf numFmtId="0" fontId="3" fillId="0" borderId="0" xfId="0" applyFont="1" applyAlignment="1">
      <alignment horizontal="center"/>
    </xf>
    <xf numFmtId="0" fontId="12" fillId="0" borderId="0" xfId="0" applyFont="1" applyAlignment="1">
      <alignment horizontal="right"/>
    </xf>
    <xf numFmtId="0" fontId="0" fillId="0" borderId="0" xfId="0" applyAlignment="1"/>
    <xf numFmtId="0" fontId="0" fillId="0" borderId="0" xfId="0" applyFill="1" applyBorder="1" applyAlignment="1">
      <alignment horizontal="left" wrapText="1"/>
    </xf>
    <xf numFmtId="0" fontId="12" fillId="0" borderId="0" xfId="0" applyFont="1" applyFill="1" applyAlignment="1">
      <alignment horizontal="right"/>
    </xf>
    <xf numFmtId="0" fontId="10" fillId="0" borderId="0" xfId="0" applyFont="1" applyFill="1" applyAlignment="1">
      <alignment horizontal="right"/>
    </xf>
    <xf numFmtId="0" fontId="15" fillId="0" borderId="0" xfId="0" applyFont="1" applyFill="1"/>
    <xf numFmtId="0" fontId="1" fillId="0" borderId="1" xfId="0" applyFont="1" applyFill="1" applyBorder="1" applyAlignment="1">
      <alignment horizontal="right"/>
    </xf>
    <xf numFmtId="0" fontId="8" fillId="0" borderId="1" xfId="0" applyFont="1" applyFill="1" applyBorder="1" applyAlignment="1">
      <alignment horizontal="right"/>
    </xf>
    <xf numFmtId="0" fontId="8" fillId="0" borderId="0" xfId="0" applyFont="1" applyFill="1" applyBorder="1" applyAlignment="1">
      <alignment horizontal="right"/>
    </xf>
    <xf numFmtId="0" fontId="1" fillId="0" borderId="0" xfId="0" applyFont="1" applyFill="1" applyBorder="1" applyAlignment="1">
      <alignment horizontal="right"/>
    </xf>
    <xf numFmtId="0" fontId="8" fillId="0" borderId="0" xfId="0" applyFont="1" applyFill="1"/>
    <xf numFmtId="0" fontId="2" fillId="0" borderId="0" xfId="0" applyFont="1" applyFill="1" applyBorder="1"/>
    <xf numFmtId="0" fontId="0" fillId="0" borderId="0" xfId="0" applyFill="1" applyAlignment="1">
      <alignment horizontal="left"/>
    </xf>
    <xf numFmtId="0" fontId="2" fillId="0" borderId="0" xfId="3" applyFont="1" applyFill="1" applyBorder="1" applyAlignment="1">
      <alignment vertical="center"/>
    </xf>
    <xf numFmtId="166" fontId="0" fillId="0" borderId="0" xfId="1" applyNumberFormat="1" applyFont="1" applyFill="1"/>
    <xf numFmtId="0" fontId="8" fillId="0" borderId="0" xfId="0" applyFont="1" applyFill="1" applyAlignment="1">
      <alignment horizontal="left"/>
    </xf>
    <xf numFmtId="0" fontId="1" fillId="0" borderId="0" xfId="3" applyFont="1" applyFill="1" applyBorder="1" applyAlignment="1">
      <alignment vertical="center"/>
    </xf>
    <xf numFmtId="166" fontId="2" fillId="0" borderId="0" xfId="1" applyNumberFormat="1" applyFill="1"/>
    <xf numFmtId="0" fontId="8" fillId="0" borderId="0" xfId="0" applyFont="1" applyFill="1" applyAlignment="1"/>
    <xf numFmtId="164" fontId="0" fillId="0" borderId="0" xfId="0" applyNumberFormat="1" applyFill="1"/>
    <xf numFmtId="164" fontId="2" fillId="0" borderId="0" xfId="0" applyNumberFormat="1" applyFont="1" applyFill="1" applyAlignment="1">
      <alignment horizontal="right"/>
    </xf>
    <xf numFmtId="43" fontId="0" fillId="0" borderId="0" xfId="1" applyFont="1" applyFill="1"/>
    <xf numFmtId="0" fontId="0" fillId="0" borderId="0" xfId="0" applyFill="1" applyBorder="1" applyAlignment="1">
      <alignment horizontal="left"/>
    </xf>
    <xf numFmtId="166" fontId="2" fillId="0" borderId="0" xfId="1" applyNumberFormat="1" applyFill="1" applyBorder="1"/>
    <xf numFmtId="164" fontId="8" fillId="0" borderId="0" xfId="0" applyNumberFormat="1" applyFont="1" applyFill="1" applyBorder="1"/>
    <xf numFmtId="166" fontId="8" fillId="0" borderId="0" xfId="1" applyNumberFormat="1" applyFont="1" applyFill="1" applyBorder="1"/>
    <xf numFmtId="0" fontId="14" fillId="0" borderId="0" xfId="0" applyFont="1" applyFill="1" applyBorder="1" applyAlignment="1">
      <alignment horizontal="right"/>
    </xf>
    <xf numFmtId="164" fontId="8" fillId="0" borderId="0" xfId="0" applyNumberFormat="1" applyFont="1" applyFill="1" applyAlignment="1">
      <alignment horizontal="right"/>
    </xf>
    <xf numFmtId="166" fontId="8" fillId="0" borderId="0" xfId="1" applyNumberFormat="1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right" vertical="center"/>
    </xf>
    <xf numFmtId="170" fontId="0" fillId="0" borderId="0" xfId="0" applyNumberFormat="1" applyFill="1"/>
    <xf numFmtId="166" fontId="2" fillId="0" borderId="0" xfId="1" applyNumberFormat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right"/>
    </xf>
    <xf numFmtId="166" fontId="8" fillId="0" borderId="0" xfId="0" applyNumberFormat="1" applyFont="1" applyFill="1"/>
    <xf numFmtId="166" fontId="14" fillId="0" borderId="0" xfId="1" applyNumberFormat="1" applyFont="1" applyFill="1" applyBorder="1" applyAlignment="1">
      <alignment horizontal="right"/>
    </xf>
    <xf numFmtId="166" fontId="19" fillId="0" borderId="0" xfId="1" applyNumberFormat="1" applyFont="1" applyFill="1" applyBorder="1" applyAlignment="1">
      <alignment horizontal="right"/>
    </xf>
    <xf numFmtId="0" fontId="19" fillId="0" borderId="0" xfId="0" applyFont="1" applyFill="1" applyBorder="1" applyAlignment="1">
      <alignment horizontal="right"/>
    </xf>
    <xf numFmtId="0" fontId="11" fillId="0" borderId="0" xfId="0" applyFont="1" applyFill="1" applyAlignment="1">
      <alignment horizontal="left"/>
    </xf>
    <xf numFmtId="0" fontId="2" fillId="0" borderId="0" xfId="0" applyFont="1" applyFill="1" applyAlignment="1">
      <alignment horizontal="left"/>
    </xf>
    <xf numFmtId="0" fontId="8" fillId="0" borderId="0" xfId="0" applyFont="1" applyFill="1" applyBorder="1" applyAlignment="1">
      <alignment horizontal="left"/>
    </xf>
    <xf numFmtId="0" fontId="13" fillId="0" borderId="0" xfId="3" applyFont="1" applyFill="1" applyBorder="1" applyAlignment="1">
      <alignment vertical="center"/>
    </xf>
    <xf numFmtId="0" fontId="5" fillId="0" borderId="0" xfId="0" applyFont="1" applyFill="1" applyBorder="1" applyAlignment="1">
      <alignment horizontal="right"/>
    </xf>
    <xf numFmtId="0" fontId="2" fillId="0" borderId="0" xfId="3" applyFont="1" applyFill="1" applyBorder="1" applyAlignment="1">
      <alignment horizontal="left" vertical="center"/>
    </xf>
    <xf numFmtId="169" fontId="2" fillId="0" borderId="0" xfId="3" applyNumberFormat="1" applyFont="1" applyFill="1" applyBorder="1" applyAlignment="1">
      <alignment vertical="center"/>
    </xf>
    <xf numFmtId="0" fontId="1" fillId="0" borderId="2" xfId="3" applyFont="1" applyFill="1" applyBorder="1" applyAlignment="1">
      <alignment horizontal="left" vertical="center"/>
    </xf>
    <xf numFmtId="166" fontId="2" fillId="0" borderId="2" xfId="1" applyNumberFormat="1" applyFill="1" applyBorder="1"/>
    <xf numFmtId="169" fontId="1" fillId="0" borderId="2" xfId="3" applyNumberFormat="1" applyFont="1" applyFill="1" applyBorder="1" applyAlignment="1">
      <alignment vertical="center"/>
    </xf>
    <xf numFmtId="169" fontId="1" fillId="0" borderId="0" xfId="3" applyNumberFormat="1" applyFont="1" applyFill="1" applyBorder="1" applyAlignment="1">
      <alignment vertical="center"/>
    </xf>
    <xf numFmtId="0" fontId="2" fillId="0" borderId="0" xfId="0" applyFont="1" applyFill="1" applyAlignment="1">
      <alignment horizontal="left" wrapText="1"/>
    </xf>
    <xf numFmtId="0" fontId="2" fillId="0" borderId="0" xfId="0" applyFont="1" applyFill="1" applyAlignment="1">
      <alignment horizontal="left" wrapText="1"/>
    </xf>
    <xf numFmtId="0" fontId="2" fillId="0" borderId="0" xfId="0" applyFont="1" applyFill="1" applyAlignment="1">
      <alignment horizontal="left"/>
    </xf>
    <xf numFmtId="0" fontId="11" fillId="0" borderId="0" xfId="0" applyFont="1" applyFill="1"/>
    <xf numFmtId="0" fontId="14" fillId="0" borderId="0" xfId="0" applyFont="1" applyFill="1"/>
    <xf numFmtId="0" fontId="5" fillId="0" borderId="0" xfId="0" applyFont="1" applyFill="1" applyAlignment="1">
      <alignment horizontal="right" vertical="center"/>
    </xf>
    <xf numFmtId="0" fontId="0" fillId="0" borderId="0" xfId="0" applyFill="1" applyAlignment="1">
      <alignment horizontal="centerContinuous"/>
    </xf>
    <xf numFmtId="167" fontId="0" fillId="0" borderId="0" xfId="0" applyNumberFormat="1" applyFill="1" applyAlignment="1">
      <alignment horizontal="center"/>
    </xf>
    <xf numFmtId="167" fontId="0" fillId="0" borderId="0" xfId="0" applyNumberFormat="1" applyFill="1" applyAlignment="1">
      <alignment horizontal="center"/>
    </xf>
    <xf numFmtId="0" fontId="2" fillId="0" borderId="0" xfId="0" applyFont="1" applyFill="1" applyAlignment="1">
      <alignment horizontal="left" vertical="top" wrapText="1"/>
    </xf>
    <xf numFmtId="0" fontId="3" fillId="0" borderId="0" xfId="0" applyFont="1" applyFill="1" applyAlignment="1">
      <alignment horizontal="center"/>
    </xf>
    <xf numFmtId="0" fontId="8" fillId="0" borderId="3" xfId="0" applyFont="1" applyFill="1" applyBorder="1" applyAlignment="1">
      <alignment horizontal="left"/>
    </xf>
    <xf numFmtId="0" fontId="8" fillId="0" borderId="3" xfId="0" applyFont="1" applyFill="1" applyBorder="1" applyAlignment="1">
      <alignment horizontal="center"/>
    </xf>
    <xf numFmtId="0" fontId="0" fillId="0" borderId="1" xfId="0" applyFill="1" applyBorder="1"/>
    <xf numFmtId="0" fontId="8" fillId="0" borderId="1" xfId="0" applyFont="1" applyFill="1" applyBorder="1" applyAlignment="1">
      <alignment horizontal="center" wrapText="1"/>
    </xf>
    <xf numFmtId="0" fontId="8" fillId="0" borderId="0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8" fillId="0" borderId="0" xfId="3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indent="1"/>
    </xf>
    <xf numFmtId="166" fontId="16" fillId="0" borderId="0" xfId="1" applyNumberFormat="1" applyFont="1" applyFill="1" applyBorder="1" applyAlignment="1">
      <alignment horizontal="right" vertical="center" wrapText="1"/>
    </xf>
    <xf numFmtId="0" fontId="16" fillId="0" borderId="0" xfId="3" quotePrefix="1" applyFont="1" applyFill="1" applyBorder="1" applyAlignment="1">
      <alignment horizontal="right" vertical="center" wrapText="1"/>
    </xf>
    <xf numFmtId="0" fontId="16" fillId="0" borderId="0" xfId="3" applyFont="1" applyFill="1" applyBorder="1" applyAlignment="1">
      <alignment horizontal="right" vertical="center" wrapText="1"/>
    </xf>
    <xf numFmtId="43" fontId="16" fillId="0" borderId="0" xfId="1" applyFont="1" applyFill="1" applyBorder="1" applyAlignment="1">
      <alignment horizontal="right" vertical="center" wrapText="1"/>
    </xf>
    <xf numFmtId="0" fontId="0" fillId="0" borderId="0" xfId="0" applyFill="1" applyBorder="1" applyAlignment="1">
      <alignment horizontal="left" indent="1"/>
    </xf>
    <xf numFmtId="166" fontId="13" fillId="0" borderId="0" xfId="1" applyNumberFormat="1" applyFont="1" applyFill="1" applyBorder="1" applyAlignment="1">
      <alignment horizontal="right" vertical="center" wrapText="1"/>
    </xf>
    <xf numFmtId="0" fontId="8" fillId="0" borderId="0" xfId="0" applyFont="1" applyFill="1" applyBorder="1" applyAlignment="1">
      <alignment horizontal="left" indent="1"/>
    </xf>
    <xf numFmtId="166" fontId="13" fillId="0" borderId="0" xfId="0" applyNumberFormat="1" applyFont="1" applyFill="1" applyBorder="1" applyAlignment="1">
      <alignment horizontal="right" vertical="center" wrapText="1"/>
    </xf>
    <xf numFmtId="0" fontId="13" fillId="0" borderId="0" xfId="3" quotePrefix="1" applyFont="1" applyFill="1" applyBorder="1" applyAlignment="1">
      <alignment horizontal="right" vertical="center" wrapText="1"/>
    </xf>
    <xf numFmtId="0" fontId="13" fillId="0" borderId="0" xfId="3" applyFont="1" applyFill="1" applyBorder="1" applyAlignment="1">
      <alignment horizontal="right" vertical="center" wrapText="1"/>
    </xf>
    <xf numFmtId="0" fontId="8" fillId="0" borderId="0" xfId="3" applyFont="1" applyFill="1" applyBorder="1" applyAlignment="1">
      <alignment horizontal="right" vertical="center"/>
    </xf>
    <xf numFmtId="0" fontId="8" fillId="0" borderId="0" xfId="3" quotePrefix="1" applyFont="1" applyFill="1" applyBorder="1" applyAlignment="1">
      <alignment horizontal="right" vertical="center"/>
    </xf>
    <xf numFmtId="0" fontId="2" fillId="0" borderId="0" xfId="3" applyFont="1" applyFill="1" applyBorder="1" applyAlignment="1">
      <alignment horizontal="left" vertical="center" indent="1"/>
    </xf>
    <xf numFmtId="0" fontId="8" fillId="0" borderId="2" xfId="3" applyFont="1" applyFill="1" applyBorder="1" applyAlignment="1">
      <alignment horizontal="left" vertical="center" indent="1"/>
    </xf>
    <xf numFmtId="165" fontId="0" fillId="0" borderId="0" xfId="0" applyNumberFormat="1" applyFill="1"/>
    <xf numFmtId="0" fontId="5" fillId="0" borderId="0" xfId="0" applyFont="1" applyFill="1"/>
    <xf numFmtId="0" fontId="2" fillId="0" borderId="0" xfId="0" applyFont="1" applyFill="1" applyAlignment="1">
      <alignment wrapText="1"/>
    </xf>
    <xf numFmtId="0" fontId="2" fillId="0" borderId="0" xfId="0" applyFont="1" applyFill="1" applyAlignment="1">
      <alignment wrapText="1"/>
    </xf>
    <xf numFmtId="0" fontId="0" fillId="0" borderId="0" xfId="0" applyFill="1" applyAlignment="1">
      <alignment wrapText="1"/>
    </xf>
    <xf numFmtId="0" fontId="2" fillId="0" borderId="0" xfId="3" applyFont="1" applyFill="1" applyBorder="1" applyAlignment="1">
      <alignment horizontal="center" vertical="center" wrapText="1"/>
    </xf>
    <xf numFmtId="0" fontId="32" fillId="0" borderId="2" xfId="0" applyFont="1" applyFill="1" applyBorder="1" applyAlignment="1">
      <alignment horizontal="right"/>
    </xf>
    <xf numFmtId="166" fontId="17" fillId="0" borderId="0" xfId="1" applyNumberFormat="1" applyFont="1" applyFill="1"/>
    <xf numFmtId="166" fontId="17" fillId="0" borderId="0" xfId="1" applyNumberFormat="1" applyFont="1" applyFill="1" applyAlignment="1">
      <alignment vertical="center"/>
    </xf>
    <xf numFmtId="166" fontId="2" fillId="0" borderId="0" xfId="1" applyNumberFormat="1" applyFont="1" applyFill="1" applyAlignment="1">
      <alignment vertical="center"/>
    </xf>
    <xf numFmtId="166" fontId="23" fillId="0" borderId="0" xfId="1" applyNumberFormat="1" applyFont="1" applyFill="1"/>
    <xf numFmtId="166" fontId="17" fillId="0" borderId="2" xfId="1" applyNumberFormat="1" applyFont="1" applyFill="1" applyBorder="1"/>
    <xf numFmtId="0" fontId="5" fillId="0" borderId="0" xfId="0" applyFont="1" applyFill="1" applyAlignment="1" applyProtection="1">
      <alignment horizontal="right" vertical="center"/>
      <protection locked="0"/>
    </xf>
    <xf numFmtId="0" fontId="5" fillId="0" borderId="0" xfId="0" applyFont="1" applyFill="1" applyAlignment="1" applyProtection="1">
      <alignment horizontal="center" vertical="center"/>
      <protection locked="0"/>
    </xf>
    <xf numFmtId="0" fontId="12" fillId="0" borderId="0" xfId="0" applyFont="1" applyFill="1" applyAlignment="1">
      <alignment horizontal="right"/>
    </xf>
    <xf numFmtId="0" fontId="8" fillId="0" borderId="13" xfId="0" applyFont="1" applyFill="1" applyBorder="1" applyAlignment="1">
      <alignment horizontal="left" vertical="center"/>
    </xf>
    <xf numFmtId="0" fontId="2" fillId="0" borderId="12" xfId="0" applyFont="1" applyFill="1" applyBorder="1"/>
    <xf numFmtId="0" fontId="8" fillId="0" borderId="14" xfId="0" applyFont="1" applyFill="1" applyBorder="1" applyAlignment="1">
      <alignment horizontal="center"/>
    </xf>
    <xf numFmtId="0" fontId="8" fillId="0" borderId="15" xfId="0" applyFont="1" applyFill="1" applyBorder="1" applyAlignment="1">
      <alignment horizontal="center"/>
    </xf>
    <xf numFmtId="0" fontId="8" fillId="0" borderId="16" xfId="0" applyFont="1" applyFill="1" applyBorder="1" applyAlignment="1">
      <alignment horizontal="center"/>
    </xf>
    <xf numFmtId="0" fontId="8" fillId="0" borderId="17" xfId="0" applyFont="1" applyFill="1" applyBorder="1" applyAlignment="1">
      <alignment horizontal="center"/>
    </xf>
    <xf numFmtId="0" fontId="13" fillId="0" borderId="5" xfId="0" applyFont="1" applyFill="1" applyBorder="1" applyAlignment="1">
      <alignment horizontal="center"/>
    </xf>
    <xf numFmtId="0" fontId="13" fillId="0" borderId="1" xfId="0" applyFont="1" applyFill="1" applyBorder="1" applyAlignment="1">
      <alignment horizontal="center"/>
    </xf>
    <xf numFmtId="0" fontId="13" fillId="0" borderId="6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2" fillId="0" borderId="11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wrapText="1"/>
    </xf>
    <xf numFmtId="0" fontId="8" fillId="0" borderId="8" xfId="0" applyFont="1" applyFill="1" applyBorder="1"/>
    <xf numFmtId="0" fontId="8" fillId="0" borderId="7" xfId="0" applyFont="1" applyFill="1" applyBorder="1" applyAlignment="1">
      <alignment horizontal="center"/>
    </xf>
    <xf numFmtId="174" fontId="13" fillId="0" borderId="8" xfId="0" applyNumberFormat="1" applyFont="1" applyFill="1" applyBorder="1" applyAlignment="1">
      <alignment horizontal="center"/>
    </xf>
    <xf numFmtId="0" fontId="8" fillId="0" borderId="9" xfId="0" applyFont="1" applyFill="1" applyBorder="1" applyAlignment="1">
      <alignment horizontal="center"/>
    </xf>
    <xf numFmtId="0" fontId="8" fillId="0" borderId="8" xfId="0" applyFont="1" applyFill="1" applyBorder="1" applyAlignment="1">
      <alignment horizontal="center"/>
    </xf>
    <xf numFmtId="174" fontId="13" fillId="0" borderId="0" xfId="0" applyNumberFormat="1" applyFont="1" applyFill="1" applyBorder="1" applyAlignment="1">
      <alignment horizontal="center"/>
    </xf>
    <xf numFmtId="0" fontId="8" fillId="0" borderId="0" xfId="0" applyFont="1" applyFill="1" applyBorder="1" applyAlignment="1">
      <alignment horizontal="left" vertical="center"/>
    </xf>
    <xf numFmtId="0" fontId="0" fillId="0" borderId="4" xfId="0" applyFill="1" applyBorder="1" applyAlignment="1">
      <alignment horizontal="center"/>
    </xf>
    <xf numFmtId="0" fontId="0" fillId="0" borderId="4" xfId="0" applyNumberFormat="1" applyFill="1" applyBorder="1" applyAlignment="1">
      <alignment horizontal="center"/>
    </xf>
    <xf numFmtId="0" fontId="29" fillId="0" borderId="4" xfId="0" applyNumberFormat="1" applyFont="1" applyFill="1" applyBorder="1" applyAlignment="1">
      <alignment horizontal="center"/>
    </xf>
    <xf numFmtId="0" fontId="21" fillId="0" borderId="0" xfId="0" applyFont="1" applyFill="1" applyAlignment="1"/>
    <xf numFmtId="0" fontId="20" fillId="0" borderId="13" xfId="0" applyFont="1" applyFill="1" applyBorder="1" applyAlignment="1">
      <alignment horizontal="left" vertical="center"/>
    </xf>
    <xf numFmtId="9" fontId="16" fillId="0" borderId="0" xfId="4" applyFont="1" applyFill="1" applyBorder="1" applyAlignment="1">
      <alignment horizontal="center"/>
    </xf>
    <xf numFmtId="174" fontId="16" fillId="0" borderId="0" xfId="4" applyNumberFormat="1" applyFont="1" applyFill="1" applyBorder="1" applyAlignment="1">
      <alignment horizontal="center"/>
    </xf>
    <xf numFmtId="0" fontId="29" fillId="0" borderId="4" xfId="0" applyFont="1" applyFill="1" applyBorder="1" applyAlignment="1">
      <alignment horizontal="center" vertical="center"/>
    </xf>
    <xf numFmtId="0" fontId="29" fillId="0" borderId="4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left"/>
    </xf>
    <xf numFmtId="0" fontId="2" fillId="0" borderId="19" xfId="0" applyFont="1" applyFill="1" applyBorder="1" applyAlignment="1">
      <alignment horizontal="left"/>
    </xf>
    <xf numFmtId="0" fontId="29" fillId="0" borderId="4" xfId="0" applyFont="1" applyFill="1" applyBorder="1" applyAlignment="1">
      <alignment horizontal="left"/>
    </xf>
    <xf numFmtId="0" fontId="16" fillId="0" borderId="4" xfId="0" applyFont="1" applyFill="1" applyBorder="1" applyAlignment="1">
      <alignment horizontal="right"/>
    </xf>
    <xf numFmtId="174" fontId="16" fillId="0" borderId="4" xfId="4" applyNumberFormat="1" applyFont="1" applyFill="1" applyBorder="1"/>
    <xf numFmtId="0" fontId="1" fillId="0" borderId="0" xfId="0" applyFont="1" applyFill="1" applyBorder="1" applyAlignment="1">
      <alignment horizontal="left" vertical="center"/>
    </xf>
    <xf numFmtId="0" fontId="26" fillId="0" borderId="0" xfId="0" applyFont="1" applyFill="1"/>
    <xf numFmtId="0" fontId="30" fillId="0" borderId="0" xfId="0" applyFont="1" applyFill="1" applyBorder="1" applyAlignment="1">
      <alignment horizontal="center" vertical="center" wrapText="1"/>
    </xf>
    <xf numFmtId="0" fontId="25" fillId="0" borderId="0" xfId="0" applyFont="1" applyFill="1"/>
    <xf numFmtId="0" fontId="30" fillId="0" borderId="2" xfId="0" applyFont="1" applyFill="1" applyBorder="1" applyAlignment="1">
      <alignment horizontal="center" vertical="center" wrapText="1"/>
    </xf>
    <xf numFmtId="0" fontId="25" fillId="0" borderId="3" xfId="0" applyFont="1" applyFill="1" applyBorder="1" applyAlignment="1">
      <alignment horizontal="left" wrapText="1"/>
    </xf>
    <xf numFmtId="0" fontId="25" fillId="0" borderId="3" xfId="0" applyFont="1" applyFill="1" applyBorder="1" applyAlignment="1">
      <alignment horizontal="center" wrapText="1"/>
    </xf>
    <xf numFmtId="0" fontId="25" fillId="0" borderId="0" xfId="0" applyFont="1" applyFill="1" applyBorder="1" applyAlignment="1">
      <alignment horizontal="left" wrapText="1"/>
    </xf>
    <xf numFmtId="0" fontId="25" fillId="0" borderId="0" xfId="0" applyFont="1" applyFill="1" applyBorder="1" applyAlignment="1">
      <alignment horizontal="center" wrapText="1"/>
    </xf>
    <xf numFmtId="0" fontId="25" fillId="0" borderId="2" xfId="0" applyFont="1" applyFill="1" applyBorder="1" applyAlignment="1">
      <alignment horizontal="left" wrapText="1"/>
    </xf>
    <xf numFmtId="0" fontId="25" fillId="0" borderId="2" xfId="0" applyFont="1" applyFill="1" applyBorder="1" applyAlignment="1">
      <alignment horizontal="center" wrapText="1"/>
    </xf>
    <xf numFmtId="0" fontId="25" fillId="0" borderId="2" xfId="0" quotePrefix="1" applyFont="1" applyFill="1" applyBorder="1" applyAlignment="1">
      <alignment horizontal="center" wrapText="1"/>
    </xf>
    <xf numFmtId="0" fontId="0" fillId="0" borderId="4" xfId="0" applyFill="1" applyBorder="1"/>
    <xf numFmtId="0" fontId="2" fillId="0" borderId="4" xfId="0" applyFont="1" applyFill="1" applyBorder="1" applyAlignment="1">
      <alignment horizontal="center"/>
    </xf>
    <xf numFmtId="0" fontId="2" fillId="0" borderId="4" xfId="2" applyFill="1" applyBorder="1" applyAlignment="1">
      <alignment horizontal="center"/>
    </xf>
    <xf numFmtId="0" fontId="0" fillId="0" borderId="4" xfId="0" applyFill="1" applyBorder="1" applyAlignment="1">
      <alignment wrapText="1"/>
    </xf>
    <xf numFmtId="0" fontId="30" fillId="0" borderId="0" xfId="0" applyFont="1" applyFill="1" applyBorder="1" applyAlignment="1">
      <alignment horizontal="center" wrapText="1"/>
    </xf>
    <xf numFmtId="0" fontId="27" fillId="0" borderId="0" xfId="0" applyFont="1" applyFill="1" applyBorder="1" applyAlignment="1">
      <alignment wrapText="1"/>
    </xf>
    <xf numFmtId="0" fontId="28" fillId="0" borderId="0" xfId="0" applyFont="1" applyFill="1" applyBorder="1" applyAlignment="1">
      <alignment horizontal="center" wrapText="1"/>
    </xf>
    <xf numFmtId="0" fontId="2" fillId="0" borderId="4" xfId="0" applyFont="1" applyFill="1" applyBorder="1"/>
    <xf numFmtId="0" fontId="25" fillId="0" borderId="0" xfId="0" applyFont="1" applyFill="1" applyBorder="1" applyAlignment="1">
      <alignment wrapText="1"/>
    </xf>
    <xf numFmtId="0" fontId="2" fillId="0" borderId="0" xfId="0" applyFont="1" applyFill="1" applyBorder="1" applyAlignment="1">
      <alignment horizontal="left" wrapText="1"/>
    </xf>
    <xf numFmtId="0" fontId="25" fillId="0" borderId="1" xfId="0" applyFont="1" applyFill="1" applyBorder="1" applyAlignment="1">
      <alignment horizontal="center" wrapText="1"/>
    </xf>
    <xf numFmtId="0" fontId="25" fillId="0" borderId="20" xfId="0" applyFont="1" applyFill="1" applyBorder="1" applyAlignment="1">
      <alignment horizontal="center"/>
    </xf>
    <xf numFmtId="0" fontId="25" fillId="0" borderId="21" xfId="0" applyFont="1" applyFill="1" applyBorder="1" applyAlignment="1">
      <alignment horizontal="center" wrapText="1"/>
    </xf>
    <xf numFmtId="0" fontId="25" fillId="0" borderId="22" xfId="0" applyFont="1" applyFill="1" applyBorder="1" applyAlignment="1">
      <alignment horizontal="center"/>
    </xf>
    <xf numFmtId="0" fontId="25" fillId="0" borderId="23" xfId="0" quotePrefix="1" applyFont="1" applyFill="1" applyBorder="1" applyAlignment="1">
      <alignment horizontal="center" wrapText="1"/>
    </xf>
    <xf numFmtId="0" fontId="25" fillId="0" borderId="18" xfId="0" applyFont="1" applyFill="1" applyBorder="1" applyAlignment="1">
      <alignment horizontal="center" wrapText="1"/>
    </xf>
    <xf numFmtId="0" fontId="25" fillId="0" borderId="24" xfId="0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center"/>
    </xf>
    <xf numFmtId="166" fontId="17" fillId="0" borderId="0" xfId="1" applyNumberFormat="1" applyFont="1" applyFill="1" applyBorder="1"/>
    <xf numFmtId="49" fontId="11" fillId="0" borderId="0" xfId="1" applyNumberFormat="1" applyFont="1" applyFill="1" applyAlignment="1">
      <alignment horizontal="right"/>
    </xf>
    <xf numFmtId="0" fontId="2" fillId="0" borderId="0" xfId="0" applyFont="1" applyFill="1" applyAlignment="1">
      <alignment vertical="top" wrapText="1"/>
    </xf>
    <xf numFmtId="166" fontId="17" fillId="0" borderId="0" xfId="1" applyNumberFormat="1" applyFont="1" applyFill="1" applyAlignment="1">
      <alignment horizontal="right"/>
    </xf>
    <xf numFmtId="0" fontId="1" fillId="0" borderId="0" xfId="0" applyFont="1" applyFill="1" applyAlignment="1">
      <alignment wrapText="1"/>
    </xf>
    <xf numFmtId="166" fontId="14" fillId="0" borderId="0" xfId="1" applyNumberFormat="1" applyFont="1" applyFill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0" fontId="8" fillId="0" borderId="0" xfId="0" applyFont="1" applyFill="1" applyAlignment="1">
      <alignment wrapText="1"/>
    </xf>
    <xf numFmtId="49" fontId="8" fillId="0" borderId="0" xfId="1" applyNumberFormat="1" applyFont="1" applyFill="1" applyAlignment="1">
      <alignment horizontal="right"/>
    </xf>
    <xf numFmtId="0" fontId="3" fillId="0" borderId="0" xfId="0" applyFont="1" applyFill="1" applyAlignment="1">
      <alignment wrapText="1"/>
    </xf>
    <xf numFmtId="0" fontId="1" fillId="0" borderId="0" xfId="0" applyFont="1" applyFill="1" applyBorder="1" applyAlignment="1">
      <alignment horizontal="center"/>
    </xf>
    <xf numFmtId="166" fontId="0" fillId="0" borderId="0" xfId="1" applyNumberFormat="1" applyFont="1" applyFill="1" applyBorder="1"/>
    <xf numFmtId="166" fontId="0" fillId="0" borderId="0" xfId="0" applyNumberFormat="1" applyFill="1" applyBorder="1"/>
    <xf numFmtId="0" fontId="3" fillId="0" borderId="0" xfId="0" applyFont="1" applyFill="1" applyAlignment="1">
      <alignment vertical="top" wrapText="1"/>
    </xf>
    <xf numFmtId="0" fontId="0" fillId="0" borderId="0" xfId="0" applyFill="1" applyAlignment="1">
      <alignment vertical="center"/>
    </xf>
    <xf numFmtId="0" fontId="0" fillId="0" borderId="0" xfId="0" applyFill="1" applyBorder="1" applyAlignment="1">
      <alignment vertical="center"/>
    </xf>
    <xf numFmtId="166" fontId="24" fillId="0" borderId="0" xfId="1" applyNumberFormat="1" applyFont="1" applyFill="1" applyBorder="1" applyAlignment="1"/>
    <xf numFmtId="167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centerContinuous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167" fontId="0" fillId="0" borderId="0" xfId="0" applyNumberFormat="1" applyFill="1" applyBorder="1" applyAlignment="1">
      <alignment horizontal="center"/>
    </xf>
  </cellXfs>
  <cellStyles count="5">
    <cellStyle name="Comma" xfId="1" builtinId="3"/>
    <cellStyle name="Normal" xfId="0" builtinId="0"/>
    <cellStyle name="Normal 2" xfId="2"/>
    <cellStyle name="Normal_Health Practitioners Registered in the Cayman Islands (2002-2007)" xfId="3"/>
    <cellStyle name="Percent" xfId="4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1</xdr:col>
          <xdr:colOff>293594</xdr:colOff>
          <xdr:row>3</xdr:row>
          <xdr:rowOff>104775</xdr:rowOff>
        </xdr:to>
        <xdr:sp macro="" textlink="">
          <xdr:nvSpPr>
            <xdr:cNvPr id="2056" name="Object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9525</xdr:rowOff>
        </xdr:from>
        <xdr:to>
          <xdr:col>2</xdr:col>
          <xdr:colOff>23379</xdr:colOff>
          <xdr:row>4</xdr:row>
          <xdr:rowOff>0</xdr:rowOff>
        </xdr:to>
        <xdr:sp macro="" textlink="">
          <xdr:nvSpPr>
            <xdr:cNvPr id="16385" name="Object 1" hidden="1">
              <a:extLst>
                <a:ext uri="{63B3BB69-23CF-44E3-9099-C40C66FF867C}">
                  <a14:compatExt spid="_x0000_s163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1</xdr:col>
          <xdr:colOff>209550</xdr:colOff>
          <xdr:row>2</xdr:row>
          <xdr:rowOff>28575</xdr:rowOff>
        </xdr:to>
        <xdr:sp macro="" textlink="">
          <xdr:nvSpPr>
            <xdr:cNvPr id="15362" name="Object 2" hidden="1">
              <a:extLst>
                <a:ext uri="{63B3BB69-23CF-44E3-9099-C40C66FF867C}">
                  <a14:compatExt spid="_x0000_s153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1</xdr:row>
          <xdr:rowOff>0</xdr:rowOff>
        </xdr:from>
        <xdr:to>
          <xdr:col>1</xdr:col>
          <xdr:colOff>638175</xdr:colOff>
          <xdr:row>3</xdr:row>
          <xdr:rowOff>123825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9525</xdr:colOff>
          <xdr:row>0</xdr:row>
          <xdr:rowOff>0</xdr:rowOff>
        </xdr:from>
        <xdr:to>
          <xdr:col>2</xdr:col>
          <xdr:colOff>19050</xdr:colOff>
          <xdr:row>3</xdr:row>
          <xdr:rowOff>123825</xdr:rowOff>
        </xdr:to>
        <xdr:sp macro="" textlink="">
          <xdr:nvSpPr>
            <xdr:cNvPr id="7169" name="Object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9525</xdr:colOff>
          <xdr:row>0</xdr:row>
          <xdr:rowOff>0</xdr:rowOff>
        </xdr:from>
        <xdr:to>
          <xdr:col>2</xdr:col>
          <xdr:colOff>19050</xdr:colOff>
          <xdr:row>3</xdr:row>
          <xdr:rowOff>123825</xdr:rowOff>
        </xdr:to>
        <xdr:sp macro="" textlink="">
          <xdr:nvSpPr>
            <xdr:cNvPr id="24577" name="Object 1" hidden="1">
              <a:extLst>
                <a:ext uri="{63B3BB69-23CF-44E3-9099-C40C66FF867C}">
                  <a14:compatExt spid="_x0000_s245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28574</xdr:rowOff>
        </xdr:from>
        <xdr:to>
          <xdr:col>1</xdr:col>
          <xdr:colOff>333375</xdr:colOff>
          <xdr:row>3</xdr:row>
          <xdr:rowOff>104346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28575</xdr:colOff>
          <xdr:row>0</xdr:row>
          <xdr:rowOff>0</xdr:rowOff>
        </xdr:from>
        <xdr:to>
          <xdr:col>2</xdr:col>
          <xdr:colOff>95250</xdr:colOff>
          <xdr:row>3</xdr:row>
          <xdr:rowOff>76200</xdr:rowOff>
        </xdr:to>
        <xdr:sp macro="" textlink="">
          <xdr:nvSpPr>
            <xdr:cNvPr id="25601" name="Object 1" hidden="1">
              <a:extLst>
                <a:ext uri="{63B3BB69-23CF-44E3-9099-C40C66FF867C}">
                  <a14:compatExt spid="_x0000_s256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1</xdr:col>
          <xdr:colOff>333375</xdr:colOff>
          <xdr:row>3</xdr:row>
          <xdr:rowOff>76200</xdr:rowOff>
        </xdr:to>
        <xdr:sp macro="" textlink="">
          <xdr:nvSpPr>
            <xdr:cNvPr id="26625" name="Object 1" hidden="1">
              <a:extLst>
                <a:ext uri="{63B3BB69-23CF-44E3-9099-C40C66FF867C}">
                  <a14:compatExt spid="_x0000_s266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9525</xdr:colOff>
          <xdr:row>0</xdr:row>
          <xdr:rowOff>19050</xdr:rowOff>
        </xdr:from>
        <xdr:to>
          <xdr:col>1</xdr:col>
          <xdr:colOff>228600</xdr:colOff>
          <xdr:row>2</xdr:row>
          <xdr:rowOff>57150</xdr:rowOff>
        </xdr:to>
        <xdr:sp macro="" textlink="">
          <xdr:nvSpPr>
            <xdr:cNvPr id="5121" name="Object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1</xdr:col>
          <xdr:colOff>394372</xdr:colOff>
          <xdr:row>3</xdr:row>
          <xdr:rowOff>114299</xdr:rowOff>
        </xdr:to>
        <xdr:sp macro="" textlink="">
          <xdr:nvSpPr>
            <xdr:cNvPr id="21505" name="Object 1" hidden="1">
              <a:extLst>
                <a:ext uri="{63B3BB69-23CF-44E3-9099-C40C66FF867C}">
                  <a14:compatExt spid="_x0000_s215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op&amp;vi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Responses/Health%20Services%20Authority/Copy%20Health%20and%20Social%20Stats%20-%20Year%202015%20-%20ESO%20reques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.0"/>
      <sheetName val=".01"/>
      <sheetName val=".02"/>
      <sheetName val=".03"/>
      <sheetName val=".04"/>
      <sheetName val=".05"/>
      <sheetName val=".06"/>
      <sheetName val=".07 &amp; .08"/>
      <sheetName val="end"/>
    </sheetNames>
    <sheetDataSet>
      <sheetData sheetId="0" refreshError="1"/>
      <sheetData sheetId="1" refreshError="1">
        <row r="22">
          <cell r="C22">
            <v>17757</v>
          </cell>
        </row>
        <row r="23">
          <cell r="C23">
            <v>18575</v>
          </cell>
        </row>
        <row r="24">
          <cell r="C24">
            <v>18889</v>
          </cell>
        </row>
        <row r="25">
          <cell r="C25">
            <v>19794</v>
          </cell>
        </row>
        <row r="26">
          <cell r="C26">
            <v>20540</v>
          </cell>
        </row>
        <row r="27">
          <cell r="C27">
            <v>21104</v>
          </cell>
        </row>
        <row r="28">
          <cell r="C28">
            <v>21545</v>
          </cell>
        </row>
        <row r="29">
          <cell r="C29">
            <v>22986</v>
          </cell>
        </row>
        <row r="30">
          <cell r="C30">
            <v>24353</v>
          </cell>
        </row>
        <row r="31">
          <cell r="C31">
            <v>25695</v>
          </cell>
        </row>
        <row r="32">
          <cell r="C32">
            <v>26969</v>
          </cell>
        </row>
        <row r="33">
          <cell r="C33">
            <v>28039</v>
          </cell>
        </row>
        <row r="34">
          <cell r="C34">
            <v>29308</v>
          </cell>
        </row>
        <row r="35">
          <cell r="C35">
            <v>30719</v>
          </cell>
        </row>
        <row r="36">
          <cell r="C36">
            <v>31931</v>
          </cell>
        </row>
        <row r="37">
          <cell r="C37">
            <v>33332</v>
          </cell>
        </row>
        <row r="38">
          <cell r="C38">
            <v>35200</v>
          </cell>
        </row>
        <row r="39">
          <cell r="C39">
            <v>36600</v>
          </cell>
        </row>
        <row r="40">
          <cell r="C40">
            <v>38400</v>
          </cell>
        </row>
        <row r="41">
          <cell r="C41">
            <v>39600</v>
          </cell>
        </row>
        <row r="42">
          <cell r="C42">
            <v>40800</v>
          </cell>
        </row>
        <row r="43">
          <cell r="C43">
            <v>41900</v>
          </cell>
        </row>
        <row r="44">
          <cell r="C44">
            <v>43004</v>
          </cell>
        </row>
        <row r="45">
          <cell r="C45">
            <v>44144</v>
          </cell>
        </row>
        <row r="46">
          <cell r="C46">
            <v>36340</v>
          </cell>
        </row>
        <row r="47">
          <cell r="C47">
            <v>52465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.0"/>
      <sheetName val="4.01"/>
      <sheetName val="4.02a"/>
      <sheetName val="4.02b"/>
      <sheetName val="4.03"/>
      <sheetName val="4.04"/>
      <sheetName val="4.05a&amp;b"/>
      <sheetName val="4.06"/>
      <sheetName val="4.07"/>
    </sheetNames>
    <sheetDataSet>
      <sheetData sheetId="0"/>
      <sheetData sheetId="1">
        <row r="40">
          <cell r="Q40">
            <v>34121</v>
          </cell>
        </row>
        <row r="44">
          <cell r="Q44">
            <v>9522</v>
          </cell>
        </row>
        <row r="48">
          <cell r="Q48">
            <v>5354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9.bin"/><Relationship Id="rId2" Type="http://schemas.openxmlformats.org/officeDocument/2006/relationships/vmlDrawing" Target="../drawings/vmlDrawing9.vml"/><Relationship Id="rId1" Type="http://schemas.openxmlformats.org/officeDocument/2006/relationships/drawing" Target="../drawings/drawing9.xml"/><Relationship Id="rId4" Type="http://schemas.openxmlformats.org/officeDocument/2006/relationships/image" Target="../media/image1.png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10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1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7.bin"/><Relationship Id="rId2" Type="http://schemas.openxmlformats.org/officeDocument/2006/relationships/vmlDrawing" Target="../drawings/vmlDrawing7.vml"/><Relationship Id="rId1" Type="http://schemas.openxmlformats.org/officeDocument/2006/relationships/drawing" Target="../drawings/drawing7.xml"/><Relationship Id="rId4" Type="http://schemas.openxmlformats.org/officeDocument/2006/relationships/image" Target="../media/image1.png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B6:S65"/>
  <sheetViews>
    <sheetView tabSelected="1" zoomScaleNormal="100" zoomScaleSheetLayoutView="100" workbookViewId="0">
      <selection activeCell="C3" sqref="C3"/>
    </sheetView>
  </sheetViews>
  <sheetFormatPr defaultRowHeight="12.75" x14ac:dyDescent="0.2"/>
  <cols>
    <col min="1" max="1" width="9.140625" style="50"/>
    <col min="2" max="2" width="6.42578125" style="50" customWidth="1"/>
    <col min="3" max="3" width="35" style="50" customWidth="1"/>
    <col min="4" max="7" width="8.42578125" style="50" customWidth="1"/>
    <col min="8" max="14" width="12.7109375" style="50" customWidth="1"/>
    <col min="15" max="15" width="10.5703125" style="50" customWidth="1"/>
    <col min="16" max="16384" width="9.140625" style="50"/>
  </cols>
  <sheetData>
    <row r="6" spans="2:18" ht="15.75" x14ac:dyDescent="0.25">
      <c r="B6" s="51"/>
      <c r="C6" s="52" t="s">
        <v>229</v>
      </c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</row>
    <row r="8" spans="2:18" x14ac:dyDescent="0.2">
      <c r="N8" s="53"/>
    </row>
    <row r="9" spans="2:18" s="54" customFormat="1" x14ac:dyDescent="0.2">
      <c r="C9" s="55"/>
      <c r="D9" s="56">
        <v>2001</v>
      </c>
      <c r="E9" s="56">
        <v>2002</v>
      </c>
      <c r="F9" s="56">
        <v>2003</v>
      </c>
      <c r="G9" s="56">
        <v>2004</v>
      </c>
      <c r="H9" s="56">
        <v>2005</v>
      </c>
      <c r="I9" s="56">
        <v>2006</v>
      </c>
      <c r="J9" s="56">
        <v>2008</v>
      </c>
      <c r="K9" s="56">
        <v>2009</v>
      </c>
      <c r="L9" s="56">
        <v>2010</v>
      </c>
      <c r="M9" s="56">
        <v>2011</v>
      </c>
      <c r="N9" s="57">
        <v>2012</v>
      </c>
      <c r="O9" s="56">
        <v>2013</v>
      </c>
      <c r="P9" s="56">
        <v>2014</v>
      </c>
      <c r="Q9" s="56">
        <v>2015</v>
      </c>
      <c r="R9" s="56">
        <v>2016</v>
      </c>
    </row>
    <row r="12" spans="2:18" x14ac:dyDescent="0.2">
      <c r="C12" s="58" t="s">
        <v>0</v>
      </c>
      <c r="D12" s="59">
        <f t="shared" ref="D12:O12" si="0">SUM(D13:D14)</f>
        <v>4622</v>
      </c>
      <c r="E12" s="59">
        <f t="shared" si="0"/>
        <v>4583</v>
      </c>
      <c r="F12" s="59">
        <f t="shared" si="0"/>
        <v>4181</v>
      </c>
      <c r="G12" s="59">
        <f t="shared" si="0"/>
        <v>4030</v>
      </c>
      <c r="H12" s="59">
        <f t="shared" si="0"/>
        <v>4642</v>
      </c>
      <c r="I12" s="59">
        <f t="shared" si="0"/>
        <v>4763</v>
      </c>
      <c r="J12" s="59">
        <f t="shared" si="0"/>
        <v>5344</v>
      </c>
      <c r="K12" s="59">
        <f t="shared" si="0"/>
        <v>5583</v>
      </c>
      <c r="L12" s="59">
        <f t="shared" si="0"/>
        <v>5669</v>
      </c>
      <c r="M12" s="60">
        <f t="shared" si="0"/>
        <v>5562</v>
      </c>
      <c r="N12" s="60">
        <f t="shared" si="0"/>
        <v>5595</v>
      </c>
      <c r="O12" s="61">
        <f t="shared" si="0"/>
        <v>4987</v>
      </c>
      <c r="P12" s="61">
        <f>SUM(P13:P14)</f>
        <v>5189</v>
      </c>
      <c r="Q12" s="61">
        <f>SUM(Q13:Q14)</f>
        <v>5220</v>
      </c>
      <c r="R12" s="61">
        <f>SUM(R13:R14)</f>
        <v>4956</v>
      </c>
    </row>
    <row r="13" spans="2:18" x14ac:dyDescent="0.2">
      <c r="C13" s="50" t="s">
        <v>1</v>
      </c>
      <c r="D13" s="62">
        <v>4088</v>
      </c>
      <c r="E13" s="62">
        <v>4124</v>
      </c>
      <c r="F13" s="62">
        <v>3806</v>
      </c>
      <c r="G13" s="62">
        <v>3616</v>
      </c>
      <c r="H13" s="62">
        <v>4213</v>
      </c>
      <c r="I13" s="62">
        <v>4325</v>
      </c>
      <c r="J13" s="62">
        <v>4924</v>
      </c>
      <c r="K13" s="62">
        <v>5222</v>
      </c>
      <c r="L13" s="62">
        <v>5233</v>
      </c>
      <c r="M13" s="49">
        <v>5186</v>
      </c>
      <c r="N13" s="49">
        <v>5269</v>
      </c>
      <c r="O13" s="49">
        <v>4724</v>
      </c>
      <c r="P13" s="49">
        <v>4886</v>
      </c>
      <c r="Q13" s="49">
        <v>4914</v>
      </c>
      <c r="R13" s="49">
        <v>4661</v>
      </c>
    </row>
    <row r="14" spans="2:18" x14ac:dyDescent="0.2">
      <c r="C14" s="50" t="s">
        <v>2</v>
      </c>
      <c r="D14" s="62">
        <v>534</v>
      </c>
      <c r="E14" s="62">
        <v>459</v>
      </c>
      <c r="F14" s="62">
        <v>375</v>
      </c>
      <c r="G14" s="62">
        <v>414</v>
      </c>
      <c r="H14" s="62">
        <v>429</v>
      </c>
      <c r="I14" s="62">
        <v>438</v>
      </c>
      <c r="J14" s="62">
        <v>420</v>
      </c>
      <c r="K14" s="62">
        <v>361</v>
      </c>
      <c r="L14" s="62">
        <v>436</v>
      </c>
      <c r="M14" s="49">
        <v>376</v>
      </c>
      <c r="N14" s="49">
        <v>326</v>
      </c>
      <c r="O14" s="49">
        <v>263</v>
      </c>
      <c r="P14" s="49">
        <v>303</v>
      </c>
      <c r="Q14" s="49">
        <v>306</v>
      </c>
      <c r="R14" s="49">
        <v>295</v>
      </c>
    </row>
    <row r="15" spans="2:18" x14ac:dyDescent="0.2">
      <c r="D15" s="62"/>
      <c r="E15" s="62"/>
      <c r="F15" s="63"/>
      <c r="G15" s="63"/>
      <c r="H15" s="63"/>
      <c r="I15" s="63"/>
      <c r="J15" s="63"/>
      <c r="M15" s="49"/>
      <c r="N15" s="49"/>
      <c r="O15" s="36"/>
      <c r="P15" s="36"/>
      <c r="Q15" s="36"/>
      <c r="R15" s="36"/>
    </row>
    <row r="16" spans="2:18" x14ac:dyDescent="0.2">
      <c r="D16" s="62"/>
      <c r="E16" s="62"/>
      <c r="F16" s="63"/>
      <c r="G16" s="63"/>
      <c r="H16" s="63"/>
      <c r="I16" s="63"/>
      <c r="J16" s="63"/>
      <c r="M16" s="49"/>
      <c r="N16" s="49"/>
      <c r="O16" s="36"/>
      <c r="P16" s="36"/>
      <c r="Q16" s="36"/>
      <c r="R16" s="36"/>
    </row>
    <row r="17" spans="3:18" x14ac:dyDescent="0.2">
      <c r="C17" s="58" t="s">
        <v>3</v>
      </c>
      <c r="D17" s="59">
        <f t="shared" ref="D17:O17" si="1">SUM(D18:D19)</f>
        <v>122</v>
      </c>
      <c r="E17" s="59">
        <f t="shared" si="1"/>
        <v>122</v>
      </c>
      <c r="F17" s="59">
        <f t="shared" si="1"/>
        <v>111</v>
      </c>
      <c r="G17" s="59">
        <f t="shared" si="1"/>
        <v>119</v>
      </c>
      <c r="H17" s="59">
        <f t="shared" si="1"/>
        <v>119</v>
      </c>
      <c r="I17" s="59">
        <f t="shared" si="1"/>
        <v>119</v>
      </c>
      <c r="J17" s="59">
        <f t="shared" si="1"/>
        <v>119</v>
      </c>
      <c r="K17" s="59">
        <f t="shared" si="1"/>
        <v>121</v>
      </c>
      <c r="L17" s="59">
        <f t="shared" si="1"/>
        <v>121</v>
      </c>
      <c r="M17" s="60">
        <f t="shared" si="1"/>
        <v>120</v>
      </c>
      <c r="N17" s="60">
        <f t="shared" si="1"/>
        <v>120</v>
      </c>
      <c r="O17" s="60">
        <f t="shared" si="1"/>
        <v>120</v>
      </c>
      <c r="P17" s="60">
        <f>SUM(P18:P19)</f>
        <v>121</v>
      </c>
      <c r="Q17" s="60">
        <f>SUM(Q18:Q19)</f>
        <v>119</v>
      </c>
      <c r="R17" s="60">
        <f>SUM(R18:R19)</f>
        <v>119</v>
      </c>
    </row>
    <row r="18" spans="3:18" x14ac:dyDescent="0.2">
      <c r="C18" s="50" t="s">
        <v>1</v>
      </c>
      <c r="D18" s="62">
        <v>104</v>
      </c>
      <c r="E18" s="62">
        <v>104</v>
      </c>
      <c r="F18" s="62">
        <v>93</v>
      </c>
      <c r="G18" s="62">
        <v>101</v>
      </c>
      <c r="H18" s="62">
        <v>101</v>
      </c>
      <c r="I18" s="62">
        <v>101</v>
      </c>
      <c r="J18" s="62">
        <v>101</v>
      </c>
      <c r="K18" s="62">
        <v>103</v>
      </c>
      <c r="L18" s="62">
        <v>103</v>
      </c>
      <c r="M18" s="49">
        <v>103</v>
      </c>
      <c r="N18" s="49">
        <v>103</v>
      </c>
      <c r="O18" s="49">
        <v>103</v>
      </c>
      <c r="P18" s="49">
        <v>104</v>
      </c>
      <c r="Q18" s="49">
        <v>104</v>
      </c>
      <c r="R18" s="49">
        <v>104</v>
      </c>
    </row>
    <row r="19" spans="3:18" x14ac:dyDescent="0.2">
      <c r="C19" s="50" t="s">
        <v>2</v>
      </c>
      <c r="D19" s="62">
        <v>18</v>
      </c>
      <c r="E19" s="62">
        <v>18</v>
      </c>
      <c r="F19" s="62">
        <v>18</v>
      </c>
      <c r="G19" s="62">
        <v>18</v>
      </c>
      <c r="H19" s="62">
        <v>18</v>
      </c>
      <c r="I19" s="62">
        <v>18</v>
      </c>
      <c r="J19" s="62">
        <v>18</v>
      </c>
      <c r="K19" s="62">
        <v>18</v>
      </c>
      <c r="L19" s="62">
        <v>18</v>
      </c>
      <c r="M19" s="49">
        <v>17</v>
      </c>
      <c r="N19" s="49">
        <v>17</v>
      </c>
      <c r="O19" s="49">
        <v>17</v>
      </c>
      <c r="P19" s="49">
        <v>17</v>
      </c>
      <c r="Q19" s="49">
        <v>15</v>
      </c>
      <c r="R19" s="49">
        <v>15</v>
      </c>
    </row>
    <row r="20" spans="3:18" x14ac:dyDescent="0.2">
      <c r="D20" s="62"/>
      <c r="E20" s="62"/>
      <c r="F20" s="63"/>
      <c r="G20" s="63"/>
      <c r="H20" s="63"/>
      <c r="I20" s="63"/>
      <c r="J20" s="63"/>
      <c r="M20" s="49"/>
      <c r="N20" s="49"/>
      <c r="O20" s="36"/>
      <c r="P20" s="36"/>
      <c r="Q20" s="36"/>
      <c r="R20" s="36"/>
    </row>
    <row r="21" spans="3:18" x14ac:dyDescent="0.2">
      <c r="D21" s="62"/>
      <c r="E21" s="62"/>
      <c r="F21" s="63"/>
      <c r="G21" s="63"/>
      <c r="H21" s="63"/>
      <c r="I21" s="63"/>
      <c r="J21" s="63"/>
      <c r="M21" s="49"/>
      <c r="N21" s="49"/>
      <c r="O21" s="36"/>
      <c r="P21" s="36"/>
      <c r="Q21" s="36"/>
      <c r="R21" s="36"/>
    </row>
    <row r="22" spans="3:18" x14ac:dyDescent="0.2">
      <c r="C22" s="58" t="s">
        <v>4</v>
      </c>
      <c r="D22" s="59">
        <f t="shared" ref="D22:O22" si="2">SUM(D23:D24)</f>
        <v>937</v>
      </c>
      <c r="E22" s="59">
        <f t="shared" si="2"/>
        <v>928</v>
      </c>
      <c r="F22" s="59">
        <f t="shared" si="2"/>
        <v>1058</v>
      </c>
      <c r="G22" s="59">
        <f t="shared" si="2"/>
        <v>1273</v>
      </c>
      <c r="H22" s="59">
        <f t="shared" si="2"/>
        <v>1049</v>
      </c>
      <c r="I22" s="59">
        <f t="shared" si="2"/>
        <v>1092</v>
      </c>
      <c r="J22" s="59">
        <f t="shared" si="2"/>
        <v>1186</v>
      </c>
      <c r="K22" s="59">
        <f t="shared" si="2"/>
        <v>1398</v>
      </c>
      <c r="L22" s="59">
        <f t="shared" si="2"/>
        <v>1512</v>
      </c>
      <c r="M22" s="60">
        <f t="shared" si="2"/>
        <v>1634</v>
      </c>
      <c r="N22" s="64">
        <f t="shared" si="2"/>
        <v>1750</v>
      </c>
      <c r="O22" s="64">
        <f t="shared" si="2"/>
        <v>1680</v>
      </c>
      <c r="P22" s="64">
        <f>SUM(P23:P24)</f>
        <v>1657</v>
      </c>
      <c r="Q22" s="64">
        <f>SUM(Q23:Q24)</f>
        <v>1656</v>
      </c>
      <c r="R22" s="64">
        <f>SUM(R23:R24)</f>
        <v>1614</v>
      </c>
    </row>
    <row r="23" spans="3:18" x14ac:dyDescent="0.2">
      <c r="C23" s="50" t="s">
        <v>1</v>
      </c>
      <c r="D23" s="62">
        <v>914</v>
      </c>
      <c r="E23" s="62">
        <v>909</v>
      </c>
      <c r="F23" s="62">
        <v>1052</v>
      </c>
      <c r="G23" s="62">
        <v>1210</v>
      </c>
      <c r="H23" s="62">
        <v>1028</v>
      </c>
      <c r="I23" s="62">
        <v>1076</v>
      </c>
      <c r="J23" s="62">
        <v>1171</v>
      </c>
      <c r="K23" s="62">
        <v>1382</v>
      </c>
      <c r="L23" s="62">
        <v>1486</v>
      </c>
      <c r="M23" s="49">
        <v>1604</v>
      </c>
      <c r="N23" s="49">
        <v>1711</v>
      </c>
      <c r="O23" s="49">
        <v>1667</v>
      </c>
      <c r="P23" s="49">
        <v>1630</v>
      </c>
      <c r="Q23" s="49">
        <v>1641</v>
      </c>
      <c r="R23" s="49">
        <v>1596</v>
      </c>
    </row>
    <row r="24" spans="3:18" x14ac:dyDescent="0.2">
      <c r="C24" s="50" t="s">
        <v>2</v>
      </c>
      <c r="D24" s="62">
        <v>23</v>
      </c>
      <c r="E24" s="62">
        <v>19</v>
      </c>
      <c r="F24" s="62">
        <v>6</v>
      </c>
      <c r="G24" s="62">
        <v>63</v>
      </c>
      <c r="H24" s="62">
        <v>21</v>
      </c>
      <c r="I24" s="62">
        <v>16</v>
      </c>
      <c r="J24" s="62">
        <v>15</v>
      </c>
      <c r="K24" s="62">
        <v>16</v>
      </c>
      <c r="L24" s="62">
        <v>26</v>
      </c>
      <c r="M24" s="49">
        <v>30</v>
      </c>
      <c r="N24" s="49">
        <v>39</v>
      </c>
      <c r="O24" s="49">
        <v>13</v>
      </c>
      <c r="P24" s="49">
        <v>27</v>
      </c>
      <c r="Q24" s="49">
        <v>15</v>
      </c>
      <c r="R24" s="49">
        <v>18</v>
      </c>
    </row>
    <row r="25" spans="3:18" x14ac:dyDescent="0.2">
      <c r="D25" s="62"/>
      <c r="E25" s="62"/>
      <c r="F25" s="63"/>
      <c r="G25" s="63"/>
      <c r="H25" s="63"/>
      <c r="I25" s="63"/>
      <c r="J25" s="63"/>
      <c r="M25" s="49"/>
      <c r="N25" s="49"/>
      <c r="O25" s="36"/>
      <c r="P25" s="36"/>
      <c r="Q25" s="36"/>
      <c r="R25" s="36"/>
    </row>
    <row r="26" spans="3:18" x14ac:dyDescent="0.2">
      <c r="D26" s="62"/>
      <c r="E26" s="62"/>
      <c r="F26" s="63"/>
      <c r="G26" s="63"/>
      <c r="H26" s="63"/>
      <c r="I26" s="63"/>
      <c r="J26" s="63"/>
      <c r="M26" s="49"/>
      <c r="N26" s="49"/>
      <c r="O26" s="36"/>
      <c r="P26" s="36"/>
      <c r="Q26" s="36"/>
      <c r="R26" s="36"/>
    </row>
    <row r="27" spans="3:18" x14ac:dyDescent="0.2">
      <c r="C27" s="58" t="s">
        <v>5</v>
      </c>
      <c r="D27" s="59">
        <f t="shared" ref="D27:O27" si="3">SUM(D28:D29)</f>
        <v>1046</v>
      </c>
      <c r="E27" s="59">
        <f t="shared" si="3"/>
        <v>1117</v>
      </c>
      <c r="F27" s="59">
        <f t="shared" si="3"/>
        <v>1335</v>
      </c>
      <c r="G27" s="59">
        <f t="shared" si="3"/>
        <v>1439</v>
      </c>
      <c r="H27" s="59">
        <f t="shared" si="3"/>
        <v>1582</v>
      </c>
      <c r="I27" s="59">
        <f t="shared" si="3"/>
        <v>1565</v>
      </c>
      <c r="J27" s="59">
        <f t="shared" si="3"/>
        <v>1737</v>
      </c>
      <c r="K27" s="59">
        <f t="shared" si="3"/>
        <v>1768</v>
      </c>
      <c r="L27" s="59">
        <f t="shared" si="3"/>
        <v>1489</v>
      </c>
      <c r="M27" s="60">
        <f t="shared" si="3"/>
        <v>1812</v>
      </c>
      <c r="N27" s="60">
        <f t="shared" si="3"/>
        <v>1427</v>
      </c>
      <c r="O27" s="61">
        <f t="shared" si="3"/>
        <v>1770</v>
      </c>
      <c r="P27" s="61">
        <f>SUM(P28:P29)</f>
        <v>1951</v>
      </c>
      <c r="Q27" s="61">
        <f>SUM(Q28:Q29)</f>
        <v>1988</v>
      </c>
      <c r="R27" s="61">
        <f>SUM(R28:R29)</f>
        <v>1888</v>
      </c>
    </row>
    <row r="28" spans="3:18" x14ac:dyDescent="0.2">
      <c r="C28" s="50" t="s">
        <v>1</v>
      </c>
      <c r="D28" s="62">
        <v>847</v>
      </c>
      <c r="E28" s="62">
        <v>998</v>
      </c>
      <c r="F28" s="62">
        <v>1254</v>
      </c>
      <c r="G28" s="62">
        <v>1311</v>
      </c>
      <c r="H28" s="62">
        <v>1453</v>
      </c>
      <c r="I28" s="62">
        <v>1434</v>
      </c>
      <c r="J28" s="62">
        <v>1656</v>
      </c>
      <c r="K28" s="62">
        <v>1684</v>
      </c>
      <c r="L28" s="62">
        <v>1392</v>
      </c>
      <c r="M28" s="49">
        <v>1677</v>
      </c>
      <c r="N28" s="49">
        <v>1335</v>
      </c>
      <c r="O28" s="49">
        <v>1664</v>
      </c>
      <c r="P28" s="49">
        <v>1843</v>
      </c>
      <c r="Q28" s="49">
        <v>1874</v>
      </c>
      <c r="R28" s="49">
        <v>1792</v>
      </c>
    </row>
    <row r="29" spans="3:18" x14ac:dyDescent="0.2">
      <c r="C29" s="50" t="s">
        <v>2</v>
      </c>
      <c r="D29" s="62">
        <v>199</v>
      </c>
      <c r="E29" s="62">
        <v>119</v>
      </c>
      <c r="F29" s="62">
        <v>81</v>
      </c>
      <c r="G29" s="62">
        <v>128</v>
      </c>
      <c r="H29" s="62">
        <v>129</v>
      </c>
      <c r="I29" s="62">
        <v>131</v>
      </c>
      <c r="J29" s="62">
        <v>81</v>
      </c>
      <c r="K29" s="62">
        <v>84</v>
      </c>
      <c r="L29" s="62">
        <v>97</v>
      </c>
      <c r="M29" s="49">
        <v>135</v>
      </c>
      <c r="N29" s="49">
        <v>92</v>
      </c>
      <c r="O29" s="49">
        <v>106</v>
      </c>
      <c r="P29" s="49">
        <v>108</v>
      </c>
      <c r="Q29" s="49">
        <v>114</v>
      </c>
      <c r="R29" s="49">
        <v>96</v>
      </c>
    </row>
    <row r="30" spans="3:18" x14ac:dyDescent="0.2">
      <c r="D30" s="62"/>
      <c r="E30" s="62"/>
      <c r="F30" s="63"/>
      <c r="G30" s="63"/>
      <c r="H30" s="63"/>
      <c r="I30" s="63"/>
      <c r="J30" s="63"/>
      <c r="M30" s="49"/>
      <c r="N30" s="49"/>
      <c r="O30" s="36"/>
      <c r="P30" s="36"/>
      <c r="Q30" s="36"/>
      <c r="R30" s="36"/>
    </row>
    <row r="31" spans="3:18" x14ac:dyDescent="0.2">
      <c r="D31" s="62"/>
      <c r="E31" s="62"/>
      <c r="F31" s="63"/>
      <c r="G31" s="63"/>
      <c r="H31" s="63"/>
      <c r="I31" s="63"/>
      <c r="J31" s="63"/>
      <c r="M31" s="49"/>
      <c r="N31" s="49"/>
      <c r="O31" s="36"/>
      <c r="P31" s="36"/>
      <c r="Q31" s="36"/>
      <c r="R31" s="36"/>
    </row>
    <row r="32" spans="3:18" x14ac:dyDescent="0.2">
      <c r="C32" s="58" t="s">
        <v>6</v>
      </c>
      <c r="D32" s="59">
        <f t="shared" ref="D32:O32" si="4">SUM(D33:D34)</f>
        <v>89957</v>
      </c>
      <c r="E32" s="59">
        <f t="shared" si="4"/>
        <v>82873</v>
      </c>
      <c r="F32" s="59">
        <f t="shared" si="4"/>
        <v>86956</v>
      </c>
      <c r="G32" s="59">
        <f t="shared" si="4"/>
        <v>92003</v>
      </c>
      <c r="H32" s="59">
        <f t="shared" si="4"/>
        <v>94864</v>
      </c>
      <c r="I32" s="59">
        <f t="shared" si="4"/>
        <v>92817</v>
      </c>
      <c r="J32" s="59">
        <f t="shared" si="4"/>
        <v>101407</v>
      </c>
      <c r="K32" s="59">
        <f t="shared" si="4"/>
        <v>112120</v>
      </c>
      <c r="L32" s="59">
        <f t="shared" si="4"/>
        <v>110628</v>
      </c>
      <c r="M32" s="60">
        <f t="shared" si="4"/>
        <v>112707</v>
      </c>
      <c r="N32" s="60">
        <f t="shared" si="4"/>
        <v>115363</v>
      </c>
      <c r="O32" s="61">
        <f t="shared" si="4"/>
        <v>116229</v>
      </c>
      <c r="P32" s="61">
        <f>SUM(P33:P34)</f>
        <v>118504</v>
      </c>
      <c r="Q32" s="61">
        <f>SUM(Q33:Q34)</f>
        <v>119159</v>
      </c>
      <c r="R32" s="61">
        <f>SUM(R33:R34)</f>
        <v>123724</v>
      </c>
    </row>
    <row r="33" spans="3:19" x14ac:dyDescent="0.2">
      <c r="C33" s="50" t="s">
        <v>1</v>
      </c>
      <c r="D33" s="62">
        <v>78554</v>
      </c>
      <c r="E33" s="62">
        <v>70061</v>
      </c>
      <c r="F33" s="62">
        <v>75994</v>
      </c>
      <c r="G33" s="62">
        <v>81805</v>
      </c>
      <c r="H33" s="62">
        <v>80045</v>
      </c>
      <c r="I33" s="62">
        <v>77323</v>
      </c>
      <c r="J33" s="62">
        <v>84571</v>
      </c>
      <c r="K33" s="62">
        <v>93927</v>
      </c>
      <c r="L33" s="62">
        <v>92073</v>
      </c>
      <c r="M33" s="49">
        <v>95232</v>
      </c>
      <c r="N33" s="49">
        <v>97754</v>
      </c>
      <c r="O33" s="49">
        <v>99290</v>
      </c>
      <c r="P33" s="49">
        <v>101965</v>
      </c>
      <c r="Q33" s="49">
        <f>31352+31204+3580+30741+1173+4018</f>
        <v>102068</v>
      </c>
      <c r="R33" s="49">
        <v>106931</v>
      </c>
    </row>
    <row r="34" spans="3:19" x14ac:dyDescent="0.2">
      <c r="C34" s="50" t="s">
        <v>2</v>
      </c>
      <c r="D34" s="62">
        <v>11403</v>
      </c>
      <c r="E34" s="62">
        <v>12812</v>
      </c>
      <c r="F34" s="62">
        <v>10962</v>
      </c>
      <c r="G34" s="62">
        <v>10198</v>
      </c>
      <c r="H34" s="62">
        <v>14819</v>
      </c>
      <c r="I34" s="62">
        <v>15494</v>
      </c>
      <c r="J34" s="62">
        <v>16836</v>
      </c>
      <c r="K34" s="62">
        <v>18193</v>
      </c>
      <c r="L34" s="62">
        <v>18555</v>
      </c>
      <c r="M34" s="49">
        <v>17475</v>
      </c>
      <c r="N34" s="49">
        <v>17609</v>
      </c>
      <c r="O34" s="49">
        <v>16939</v>
      </c>
      <c r="P34" s="49">
        <f>3634+6617+5053+255+980</f>
        <v>16539</v>
      </c>
      <c r="Q34" s="49">
        <f>3793+6831+4896+340+1231</f>
        <v>17091</v>
      </c>
      <c r="R34" s="49">
        <v>16793</v>
      </c>
    </row>
    <row r="35" spans="3:19" x14ac:dyDescent="0.2">
      <c r="D35" s="62"/>
      <c r="E35" s="62"/>
      <c r="F35" s="63"/>
      <c r="G35" s="63"/>
      <c r="H35" s="63"/>
      <c r="I35" s="63"/>
      <c r="J35" s="63"/>
      <c r="M35" s="49"/>
      <c r="N35" s="49"/>
      <c r="O35" s="36"/>
      <c r="P35" s="36"/>
      <c r="Q35" s="36"/>
      <c r="R35" s="36"/>
    </row>
    <row r="36" spans="3:19" x14ac:dyDescent="0.2">
      <c r="D36" s="62"/>
      <c r="E36" s="62"/>
      <c r="F36" s="63"/>
      <c r="G36" s="63"/>
      <c r="H36" s="63"/>
      <c r="I36" s="63"/>
      <c r="J36" s="63"/>
      <c r="M36" s="49"/>
      <c r="N36" s="49"/>
      <c r="O36" s="36"/>
      <c r="P36" s="36"/>
      <c r="Q36" s="36"/>
      <c r="R36" s="36"/>
    </row>
    <row r="37" spans="3:19" x14ac:dyDescent="0.2">
      <c r="C37" s="58" t="s">
        <v>7</v>
      </c>
      <c r="D37" s="59">
        <f t="shared" ref="D37:O37" si="5">SUM(D38:D39)</f>
        <v>39477</v>
      </c>
      <c r="E37" s="59">
        <f t="shared" si="5"/>
        <v>33819</v>
      </c>
      <c r="F37" s="59">
        <f t="shared" si="5"/>
        <v>30681</v>
      </c>
      <c r="G37" s="59">
        <f t="shared" si="5"/>
        <v>34684</v>
      </c>
      <c r="H37" s="59">
        <f t="shared" si="5"/>
        <v>34659</v>
      </c>
      <c r="I37" s="59">
        <f t="shared" si="5"/>
        <v>36679</v>
      </c>
      <c r="J37" s="59">
        <f t="shared" si="5"/>
        <v>38706</v>
      </c>
      <c r="K37" s="59">
        <f t="shared" si="5"/>
        <v>38037</v>
      </c>
      <c r="L37" s="59">
        <f t="shared" si="5"/>
        <v>38799</v>
      </c>
      <c r="M37" s="60">
        <f t="shared" si="5"/>
        <v>37955</v>
      </c>
      <c r="N37" s="60">
        <f t="shared" si="5"/>
        <v>33768</v>
      </c>
      <c r="O37" s="61">
        <f t="shared" si="5"/>
        <v>32801</v>
      </c>
      <c r="P37" s="61">
        <f>SUM(P38:P39)</f>
        <v>31943</v>
      </c>
      <c r="Q37" s="61">
        <f>SUM(Q38:Q39)</f>
        <v>34490</v>
      </c>
      <c r="R37" s="61">
        <f>SUM(R38:R39)</f>
        <v>35050</v>
      </c>
      <c r="S37" s="65"/>
    </row>
    <row r="38" spans="3:19" x14ac:dyDescent="0.2">
      <c r="C38" s="50" t="s">
        <v>1</v>
      </c>
      <c r="D38" s="62">
        <v>39124</v>
      </c>
      <c r="E38" s="62">
        <v>33518</v>
      </c>
      <c r="F38" s="62">
        <v>30396</v>
      </c>
      <c r="G38" s="62">
        <v>33680</v>
      </c>
      <c r="H38" s="62">
        <v>34200</v>
      </c>
      <c r="I38" s="62">
        <v>36207</v>
      </c>
      <c r="J38" s="62">
        <v>38231</v>
      </c>
      <c r="K38" s="62">
        <v>37517</v>
      </c>
      <c r="L38" s="62">
        <v>38291</v>
      </c>
      <c r="M38" s="49">
        <v>37403</v>
      </c>
      <c r="N38" s="49">
        <v>33297</v>
      </c>
      <c r="O38" s="49">
        <v>32368</v>
      </c>
      <c r="P38" s="49">
        <v>31585</v>
      </c>
      <c r="Q38" s="49">
        <f>16023+4121+9642+4335</f>
        <v>34121</v>
      </c>
      <c r="R38" s="49">
        <v>34590</v>
      </c>
      <c r="S38" s="66"/>
    </row>
    <row r="39" spans="3:19" x14ac:dyDescent="0.2">
      <c r="C39" s="50" t="s">
        <v>2</v>
      </c>
      <c r="D39" s="62">
        <v>353</v>
      </c>
      <c r="E39" s="62">
        <v>301</v>
      </c>
      <c r="F39" s="62">
        <v>285</v>
      </c>
      <c r="G39" s="62">
        <v>1004</v>
      </c>
      <c r="H39" s="62">
        <v>459</v>
      </c>
      <c r="I39" s="62">
        <v>472</v>
      </c>
      <c r="J39" s="62">
        <v>475</v>
      </c>
      <c r="K39" s="62">
        <v>520</v>
      </c>
      <c r="L39" s="62">
        <v>508</v>
      </c>
      <c r="M39" s="49">
        <v>552</v>
      </c>
      <c r="N39" s="49">
        <v>471</v>
      </c>
      <c r="O39" s="49">
        <v>433</v>
      </c>
      <c r="P39" s="49">
        <v>358</v>
      </c>
      <c r="Q39" s="49">
        <v>369</v>
      </c>
      <c r="R39" s="49">
        <v>460</v>
      </c>
    </row>
    <row r="40" spans="3:19" x14ac:dyDescent="0.2">
      <c r="D40" s="62"/>
      <c r="E40" s="62"/>
      <c r="F40" s="63"/>
      <c r="G40" s="63"/>
      <c r="H40" s="63"/>
      <c r="I40" s="63"/>
      <c r="J40" s="63"/>
      <c r="M40" s="49"/>
      <c r="N40" s="49"/>
      <c r="O40" s="36"/>
      <c r="P40" s="36"/>
      <c r="Q40" s="36"/>
      <c r="R40" s="36"/>
      <c r="S40" s="66"/>
    </row>
    <row r="41" spans="3:19" x14ac:dyDescent="0.2">
      <c r="C41" s="58" t="s">
        <v>8</v>
      </c>
      <c r="D41" s="62"/>
      <c r="E41" s="62"/>
      <c r="F41" s="63"/>
      <c r="G41" s="63"/>
      <c r="H41" s="63"/>
      <c r="I41" s="63"/>
      <c r="J41" s="63"/>
      <c r="M41" s="49"/>
      <c r="N41" s="49"/>
      <c r="O41" s="36"/>
      <c r="P41" s="36"/>
      <c r="Q41" s="36"/>
      <c r="R41" s="36"/>
    </row>
    <row r="42" spans="3:19" x14ac:dyDescent="0.2">
      <c r="C42" s="50" t="s">
        <v>1</v>
      </c>
      <c r="D42" s="62">
        <v>7734</v>
      </c>
      <c r="E42" s="62">
        <v>7678</v>
      </c>
      <c r="F42" s="62">
        <v>8067</v>
      </c>
      <c r="G42" s="62">
        <v>7528</v>
      </c>
      <c r="H42" s="62">
        <v>7009</v>
      </c>
      <c r="I42" s="62">
        <v>7201</v>
      </c>
      <c r="J42" s="62">
        <v>11784</v>
      </c>
      <c r="K42" s="62">
        <v>10659</v>
      </c>
      <c r="L42" s="62">
        <v>9676</v>
      </c>
      <c r="M42" s="49">
        <v>9676</v>
      </c>
      <c r="N42" s="49">
        <v>9736</v>
      </c>
      <c r="O42" s="46">
        <v>9614</v>
      </c>
      <c r="P42" s="46">
        <v>9959</v>
      </c>
      <c r="Q42" s="46">
        <v>9522</v>
      </c>
      <c r="R42" s="46">
        <f>8387+556</f>
        <v>8943</v>
      </c>
    </row>
    <row r="43" spans="3:19" x14ac:dyDescent="0.2">
      <c r="D43" s="62"/>
      <c r="E43" s="62"/>
      <c r="F43" s="63"/>
      <c r="G43" s="63"/>
      <c r="H43" s="63"/>
      <c r="I43" s="63"/>
      <c r="J43" s="63"/>
      <c r="M43" s="49"/>
      <c r="N43" s="49"/>
      <c r="O43" s="36"/>
      <c r="P43" s="36"/>
      <c r="Q43" s="36"/>
      <c r="R43" s="36"/>
    </row>
    <row r="44" spans="3:19" x14ac:dyDescent="0.2">
      <c r="D44" s="62"/>
      <c r="E44" s="62"/>
      <c r="F44" s="63"/>
      <c r="G44" s="63"/>
      <c r="H44" s="63"/>
      <c r="I44" s="63"/>
      <c r="J44" s="63"/>
      <c r="M44" s="49"/>
      <c r="N44" s="49"/>
      <c r="O44" s="36"/>
      <c r="P44" s="36"/>
      <c r="Q44" s="36"/>
      <c r="R44" s="36"/>
    </row>
    <row r="45" spans="3:19" x14ac:dyDescent="0.2">
      <c r="C45" s="58" t="s">
        <v>9</v>
      </c>
      <c r="D45" s="59">
        <f t="shared" ref="D45:O45" si="6">SUM(D46:D47)</f>
        <v>10749</v>
      </c>
      <c r="E45" s="59">
        <f t="shared" si="6"/>
        <v>7693</v>
      </c>
      <c r="F45" s="59">
        <f t="shared" si="6"/>
        <v>8882</v>
      </c>
      <c r="G45" s="59">
        <f t="shared" si="6"/>
        <v>7913</v>
      </c>
      <c r="H45" s="59">
        <f t="shared" si="6"/>
        <v>7706</v>
      </c>
      <c r="I45" s="59">
        <f t="shared" si="6"/>
        <v>8807</v>
      </c>
      <c r="J45" s="59">
        <f t="shared" si="6"/>
        <v>9155</v>
      </c>
      <c r="K45" s="59">
        <f t="shared" si="6"/>
        <v>8777</v>
      </c>
      <c r="L45" s="59">
        <f t="shared" si="6"/>
        <v>8092</v>
      </c>
      <c r="M45" s="60">
        <f t="shared" si="6"/>
        <v>8186</v>
      </c>
      <c r="N45" s="60">
        <f t="shared" si="6"/>
        <v>7690</v>
      </c>
      <c r="O45" s="61">
        <f t="shared" si="6"/>
        <v>7300</v>
      </c>
      <c r="P45" s="61">
        <f>SUM(P46:P47)</f>
        <v>6620</v>
      </c>
      <c r="Q45" s="61">
        <f>SUM(Q46:Q47)</f>
        <v>6500</v>
      </c>
      <c r="R45" s="61">
        <f>SUM(R46:R47)</f>
        <v>7628</v>
      </c>
    </row>
    <row r="46" spans="3:19" x14ac:dyDescent="0.2">
      <c r="C46" s="50" t="s">
        <v>1</v>
      </c>
      <c r="D46" s="62">
        <v>6882</v>
      </c>
      <c r="E46" s="62">
        <v>4436</v>
      </c>
      <c r="F46" s="62">
        <v>6249</v>
      </c>
      <c r="G46" s="62">
        <v>5945</v>
      </c>
      <c r="H46" s="62">
        <v>5772</v>
      </c>
      <c r="I46" s="62">
        <v>6012</v>
      </c>
      <c r="J46" s="62">
        <v>5786</v>
      </c>
      <c r="K46" s="62">
        <v>5644</v>
      </c>
      <c r="L46" s="62">
        <v>5590</v>
      </c>
      <c r="M46" s="49">
        <v>5562</v>
      </c>
      <c r="N46" s="49">
        <v>5322</v>
      </c>
      <c r="O46" s="49">
        <v>5298</v>
      </c>
      <c r="P46" s="49">
        <v>5200</v>
      </c>
      <c r="Q46" s="49">
        <v>5354</v>
      </c>
      <c r="R46" s="49">
        <v>6680</v>
      </c>
      <c r="S46" s="66"/>
    </row>
    <row r="47" spans="3:19" x14ac:dyDescent="0.2">
      <c r="C47" s="50" t="s">
        <v>2</v>
      </c>
      <c r="D47" s="62">
        <v>3867</v>
      </c>
      <c r="E47" s="62">
        <v>3257</v>
      </c>
      <c r="F47" s="62">
        <v>2633</v>
      </c>
      <c r="G47" s="62">
        <v>1968</v>
      </c>
      <c r="H47" s="62">
        <v>1934</v>
      </c>
      <c r="I47" s="62">
        <v>2795</v>
      </c>
      <c r="J47" s="62">
        <v>3369</v>
      </c>
      <c r="K47" s="62">
        <v>3133</v>
      </c>
      <c r="L47" s="62">
        <v>2502</v>
      </c>
      <c r="M47" s="49">
        <v>2624</v>
      </c>
      <c r="N47" s="49">
        <v>2368</v>
      </c>
      <c r="O47" s="49">
        <v>2002</v>
      </c>
      <c r="P47" s="49">
        <v>1420</v>
      </c>
      <c r="Q47" s="49">
        <v>1146</v>
      </c>
      <c r="R47" s="49">
        <v>948</v>
      </c>
      <c r="S47" s="67"/>
    </row>
    <row r="48" spans="3:19" x14ac:dyDescent="0.2">
      <c r="D48" s="62"/>
      <c r="E48" s="62"/>
      <c r="F48" s="63"/>
      <c r="G48" s="63"/>
      <c r="H48" s="63"/>
      <c r="I48" s="63"/>
      <c r="J48" s="63"/>
      <c r="M48" s="49"/>
      <c r="N48" s="49"/>
      <c r="O48" s="36"/>
      <c r="P48" s="36"/>
      <c r="Q48" s="36"/>
      <c r="R48" s="36"/>
    </row>
    <row r="49" spans="2:19" x14ac:dyDescent="0.2">
      <c r="D49" s="62"/>
      <c r="E49" s="62"/>
      <c r="F49" s="63"/>
      <c r="G49" s="63"/>
      <c r="H49" s="63"/>
      <c r="I49" s="63"/>
      <c r="J49" s="63"/>
      <c r="M49" s="49"/>
      <c r="N49" s="49"/>
      <c r="O49" s="36"/>
      <c r="P49" s="36"/>
      <c r="Q49" s="36"/>
      <c r="R49" s="36"/>
    </row>
    <row r="50" spans="2:19" x14ac:dyDescent="0.2">
      <c r="C50" s="58" t="s">
        <v>10</v>
      </c>
      <c r="D50" s="59">
        <f t="shared" ref="D50:O50" si="7">SUM(D51:D52)</f>
        <v>23156</v>
      </c>
      <c r="E50" s="59">
        <f t="shared" si="7"/>
        <v>22600</v>
      </c>
      <c r="F50" s="59">
        <f t="shared" si="7"/>
        <v>22232</v>
      </c>
      <c r="G50" s="59">
        <f t="shared" si="7"/>
        <v>20436</v>
      </c>
      <c r="H50" s="59">
        <f t="shared" si="7"/>
        <v>20646</v>
      </c>
      <c r="I50" s="59">
        <f t="shared" si="7"/>
        <v>20893</v>
      </c>
      <c r="J50" s="59">
        <f t="shared" si="7"/>
        <v>24663</v>
      </c>
      <c r="K50" s="59">
        <f t="shared" si="7"/>
        <v>27351</v>
      </c>
      <c r="L50" s="59">
        <f t="shared" si="7"/>
        <v>27514</v>
      </c>
      <c r="M50" s="60">
        <f t="shared" si="7"/>
        <v>28019</v>
      </c>
      <c r="N50" s="60">
        <f t="shared" si="7"/>
        <v>30967</v>
      </c>
      <c r="O50" s="60">
        <f t="shared" si="7"/>
        <v>30238</v>
      </c>
      <c r="P50" s="60">
        <f>SUM(P51:P52)</f>
        <v>29958</v>
      </c>
      <c r="Q50" s="60">
        <f>SUM(Q51:Q52)</f>
        <v>28737</v>
      </c>
      <c r="R50" s="60">
        <f>SUM(R51:R52)</f>
        <v>29191</v>
      </c>
      <c r="S50" s="60"/>
    </row>
    <row r="51" spans="2:19" x14ac:dyDescent="0.2">
      <c r="C51" s="50" t="s">
        <v>1</v>
      </c>
      <c r="D51" s="62">
        <v>20437</v>
      </c>
      <c r="E51" s="62">
        <v>20052</v>
      </c>
      <c r="F51" s="62">
        <v>19859</v>
      </c>
      <c r="G51" s="62">
        <v>18104</v>
      </c>
      <c r="H51" s="62">
        <v>18642</v>
      </c>
      <c r="I51" s="62">
        <v>19008</v>
      </c>
      <c r="J51" s="62">
        <v>22798</v>
      </c>
      <c r="K51" s="62">
        <v>25897</v>
      </c>
      <c r="L51" s="62">
        <v>25921</v>
      </c>
      <c r="M51" s="49">
        <v>26580</v>
      </c>
      <c r="N51" s="49">
        <v>29539</v>
      </c>
      <c r="O51" s="49">
        <v>28822</v>
      </c>
      <c r="P51" s="49">
        <v>28400</v>
      </c>
      <c r="Q51" s="46">
        <v>27304</v>
      </c>
      <c r="R51" s="46">
        <v>27592</v>
      </c>
      <c r="S51" s="66"/>
    </row>
    <row r="52" spans="2:19" x14ac:dyDescent="0.2">
      <c r="C52" s="50" t="s">
        <v>2</v>
      </c>
      <c r="D52" s="62">
        <v>2719</v>
      </c>
      <c r="E52" s="62">
        <v>2548</v>
      </c>
      <c r="F52" s="62">
        <v>2373</v>
      </c>
      <c r="G52" s="62">
        <v>2332</v>
      </c>
      <c r="H52" s="62">
        <v>2004</v>
      </c>
      <c r="I52" s="62">
        <v>1885</v>
      </c>
      <c r="J52" s="62">
        <v>1865</v>
      </c>
      <c r="K52" s="62">
        <v>1454</v>
      </c>
      <c r="L52" s="62">
        <v>1593</v>
      </c>
      <c r="M52" s="49">
        <v>1439</v>
      </c>
      <c r="N52" s="49">
        <v>1428</v>
      </c>
      <c r="O52" s="46">
        <v>1416</v>
      </c>
      <c r="P52" s="46">
        <v>1558</v>
      </c>
      <c r="Q52" s="46">
        <v>1433</v>
      </c>
      <c r="R52" s="46">
        <v>1599</v>
      </c>
    </row>
    <row r="53" spans="2:19" x14ac:dyDescent="0.2">
      <c r="B53" s="54"/>
      <c r="C53" s="53"/>
      <c r="D53" s="53"/>
      <c r="E53" s="53"/>
      <c r="F53" s="53"/>
      <c r="G53" s="53"/>
      <c r="H53" s="53"/>
      <c r="I53" s="53"/>
      <c r="J53" s="53"/>
      <c r="K53" s="53"/>
      <c r="L53" s="53"/>
      <c r="M53" s="53"/>
      <c r="N53" s="68"/>
      <c r="O53" s="53"/>
      <c r="P53" s="53"/>
      <c r="Q53" s="53"/>
      <c r="R53" s="53"/>
    </row>
    <row r="54" spans="2:19" x14ac:dyDescent="0.2">
      <c r="B54" s="54"/>
      <c r="C54" s="54"/>
      <c r="D54" s="54"/>
      <c r="E54" s="54"/>
      <c r="F54" s="54"/>
      <c r="G54" s="54"/>
      <c r="H54" s="54"/>
      <c r="I54" s="54"/>
      <c r="J54" s="54"/>
      <c r="K54" s="54"/>
      <c r="L54" s="54"/>
      <c r="M54" s="54"/>
      <c r="N54" s="69"/>
    </row>
    <row r="55" spans="2:19" x14ac:dyDescent="0.2">
      <c r="B55" s="54"/>
      <c r="C55" s="26" t="s">
        <v>101</v>
      </c>
      <c r="D55" s="54"/>
      <c r="E55" s="54"/>
    </row>
    <row r="56" spans="2:19" ht="15.75" customHeight="1" x14ac:dyDescent="0.2">
      <c r="B56" s="54"/>
      <c r="C56" s="77" t="s">
        <v>154</v>
      </c>
      <c r="D56" s="77"/>
      <c r="E56" s="77"/>
      <c r="F56" s="77"/>
      <c r="G56" s="77"/>
      <c r="H56" s="77"/>
      <c r="I56" s="77"/>
      <c r="J56" s="77"/>
      <c r="K56" s="77"/>
      <c r="L56" s="77"/>
      <c r="M56" s="77"/>
      <c r="N56" s="77"/>
      <c r="O56" s="77"/>
      <c r="P56" s="77"/>
      <c r="Q56" s="77"/>
      <c r="R56" s="77"/>
    </row>
    <row r="57" spans="2:19" x14ac:dyDescent="0.2">
      <c r="B57" s="54"/>
      <c r="C57" s="70" t="s">
        <v>100</v>
      </c>
      <c r="D57" s="54"/>
      <c r="E57" s="54"/>
    </row>
    <row r="58" spans="2:19" x14ac:dyDescent="0.2">
      <c r="B58" s="54"/>
      <c r="D58" s="54"/>
      <c r="E58" s="54"/>
    </row>
    <row r="59" spans="2:19" x14ac:dyDescent="0.2">
      <c r="B59" s="54"/>
      <c r="C59" s="54"/>
      <c r="D59" s="54"/>
      <c r="E59" s="54"/>
    </row>
    <row r="60" spans="2:19" x14ac:dyDescent="0.2">
      <c r="B60" s="54"/>
      <c r="C60" s="54"/>
      <c r="D60" s="54"/>
      <c r="E60" s="54"/>
    </row>
    <row r="64" spans="2:19" x14ac:dyDescent="0.2">
      <c r="C64" s="71"/>
      <c r="D64" s="71"/>
      <c r="E64" s="71"/>
      <c r="F64" s="71"/>
      <c r="G64" s="71"/>
    </row>
    <row r="65" spans="2:7" x14ac:dyDescent="0.2">
      <c r="B65" s="72"/>
      <c r="C65" s="72"/>
      <c r="D65" s="72"/>
      <c r="E65" s="72"/>
      <c r="F65" s="72"/>
      <c r="G65" s="72"/>
    </row>
  </sheetData>
  <mergeCells count="1">
    <mergeCell ref="C56:R56"/>
  </mergeCells>
  <phoneticPr fontId="4" type="noConversion"/>
  <pageMargins left="1" right="1" top="1" bottom="1" header="0.5" footer="0.5"/>
  <pageSetup scale="63" orientation="portrait" horizontalDpi="300" verticalDpi="30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MSPhotoEd.3" shapeId="2056" r:id="rId4">
          <objectPr defaultSize="0" autoPict="0" r:id="rId5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1</xdr:col>
                <xdr:colOff>295275</xdr:colOff>
                <xdr:row>3</xdr:row>
                <xdr:rowOff>104775</xdr:rowOff>
              </to>
            </anchor>
          </objectPr>
        </oleObject>
      </mc:Choice>
      <mc:Fallback>
        <oleObject progId="MSPhotoEd.3" shapeId="2056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4:AL65"/>
  <sheetViews>
    <sheetView workbookViewId="0">
      <pane xSplit="4" ySplit="11" topLeftCell="AF12" activePane="bottomRight" state="frozen"/>
      <selection pane="topRight" activeCell="E1" sqref="E1"/>
      <selection pane="bottomLeft" activeCell="A12" sqref="A12"/>
      <selection pane="bottomRight" activeCell="D6" sqref="D6"/>
    </sheetView>
  </sheetViews>
  <sheetFormatPr defaultRowHeight="12.75" x14ac:dyDescent="0.2"/>
  <cols>
    <col min="1" max="1" width="9.140625" style="50"/>
    <col min="2" max="2" width="6.140625" style="50" customWidth="1"/>
    <col min="3" max="3" width="3" style="50" customWidth="1"/>
    <col min="4" max="4" width="48.42578125" style="50" customWidth="1"/>
    <col min="5" max="9" width="8.28515625" style="50" customWidth="1"/>
    <col min="10" max="11" width="8.7109375" style="50" customWidth="1"/>
    <col min="12" max="12" width="8" style="50" customWidth="1"/>
    <col min="13" max="13" width="8.28515625" style="50" customWidth="1"/>
    <col min="14" max="14" width="7.5703125" style="50" customWidth="1"/>
    <col min="15" max="15" width="7.7109375" style="50" customWidth="1"/>
    <col min="16" max="16" width="7.140625" style="50" customWidth="1"/>
    <col min="17" max="17" width="7.28515625" style="50" customWidth="1"/>
    <col min="18" max="18" width="7.85546875" style="50" customWidth="1"/>
    <col min="19" max="19" width="7.140625" style="50" customWidth="1"/>
    <col min="20" max="20" width="7.42578125" style="50" customWidth="1"/>
    <col min="21" max="21" width="7.28515625" style="50" customWidth="1"/>
    <col min="22" max="22" width="7" style="50" customWidth="1"/>
    <col min="23" max="26" width="12.7109375" style="50" customWidth="1"/>
    <col min="27" max="27" width="8.85546875" style="50" customWidth="1"/>
    <col min="28" max="30" width="11" style="50" customWidth="1"/>
    <col min="31" max="32" width="12.42578125" style="50" customWidth="1"/>
    <col min="33" max="33" width="11.5703125" style="50" customWidth="1"/>
    <col min="34" max="34" width="11.7109375" style="50" customWidth="1"/>
    <col min="35" max="16384" width="9.140625" style="50"/>
  </cols>
  <sheetData>
    <row r="4" spans="2:35" ht="15" x14ac:dyDescent="0.25">
      <c r="T4" s="171"/>
      <c r="U4" s="171"/>
      <c r="V4" s="171"/>
      <c r="W4" s="171"/>
      <c r="X4" s="171"/>
      <c r="Y4" s="171"/>
      <c r="Z4" s="171"/>
      <c r="AA4" s="171"/>
      <c r="AB4" s="171"/>
      <c r="AC4" s="171"/>
    </row>
    <row r="5" spans="2:35" ht="9" customHeight="1" x14ac:dyDescent="0.2"/>
    <row r="8" spans="2:35" ht="31.5" x14ac:dyDescent="0.25">
      <c r="B8" s="51"/>
      <c r="D8" s="249" t="s">
        <v>235</v>
      </c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  <c r="S8" s="52"/>
      <c r="T8" s="52"/>
      <c r="U8" s="52"/>
      <c r="V8" s="52"/>
      <c r="W8" s="52"/>
      <c r="X8" s="52"/>
      <c r="Y8" s="52"/>
      <c r="Z8" s="52"/>
      <c r="AA8" s="52"/>
      <c r="AB8" s="52"/>
      <c r="AC8" s="52"/>
    </row>
    <row r="10" spans="2:35" x14ac:dyDescent="0.2">
      <c r="AC10" s="53"/>
    </row>
    <row r="11" spans="2:35" x14ac:dyDescent="0.2">
      <c r="D11" s="55"/>
      <c r="E11" s="55">
        <v>1987</v>
      </c>
      <c r="F11" s="55">
        <v>1988</v>
      </c>
      <c r="G11" s="55">
        <v>1989</v>
      </c>
      <c r="H11" s="55">
        <v>1990</v>
      </c>
      <c r="I11" s="55">
        <v>1991</v>
      </c>
      <c r="J11" s="55">
        <v>1992</v>
      </c>
      <c r="K11" s="55">
        <v>1993</v>
      </c>
      <c r="L11" s="55">
        <v>1994</v>
      </c>
      <c r="M11" s="55">
        <v>1995</v>
      </c>
      <c r="N11" s="55">
        <v>1996</v>
      </c>
      <c r="O11" s="55">
        <v>1997</v>
      </c>
      <c r="P11" s="55">
        <v>1998</v>
      </c>
      <c r="Q11" s="55">
        <v>1999</v>
      </c>
      <c r="R11" s="56">
        <v>2000</v>
      </c>
      <c r="S11" s="56">
        <v>2001</v>
      </c>
      <c r="T11" s="82">
        <v>2002</v>
      </c>
      <c r="U11" s="82">
        <v>2003</v>
      </c>
      <c r="V11" s="56">
        <v>2004</v>
      </c>
      <c r="W11" s="56">
        <v>2005</v>
      </c>
      <c r="X11" s="56">
        <v>2006</v>
      </c>
      <c r="Y11" s="56">
        <v>2007</v>
      </c>
      <c r="Z11" s="56">
        <v>2008</v>
      </c>
      <c r="AA11" s="56">
        <v>2009</v>
      </c>
      <c r="AB11" s="235">
        <v>2010</v>
      </c>
      <c r="AC11" s="235">
        <v>2011</v>
      </c>
      <c r="AD11" s="235">
        <v>2012</v>
      </c>
      <c r="AE11" s="235">
        <v>2013</v>
      </c>
      <c r="AF11" s="235" t="s">
        <v>198</v>
      </c>
      <c r="AG11" s="235" t="s">
        <v>199</v>
      </c>
      <c r="AH11" s="235" t="s">
        <v>220</v>
      </c>
      <c r="AI11" s="235" t="s">
        <v>227</v>
      </c>
    </row>
    <row r="12" spans="2:35" x14ac:dyDescent="0.2">
      <c r="V12" s="54"/>
    </row>
    <row r="13" spans="2:35" x14ac:dyDescent="0.2">
      <c r="D13" s="58" t="s">
        <v>37</v>
      </c>
      <c r="H13" s="164"/>
      <c r="I13" s="164"/>
      <c r="J13" s="164"/>
      <c r="K13" s="164"/>
      <c r="L13" s="164"/>
      <c r="M13" s="164"/>
      <c r="N13" s="164"/>
      <c r="P13" s="164"/>
      <c r="V13" s="54"/>
    </row>
    <row r="14" spans="2:35" x14ac:dyDescent="0.2">
      <c r="H14" s="164"/>
      <c r="I14" s="164"/>
      <c r="J14" s="164"/>
      <c r="K14" s="164"/>
      <c r="L14" s="164"/>
      <c r="M14" s="164"/>
      <c r="N14" s="164"/>
      <c r="P14" s="164"/>
      <c r="V14" s="54"/>
    </row>
    <row r="15" spans="2:35" x14ac:dyDescent="0.2">
      <c r="D15" s="65" t="s">
        <v>228</v>
      </c>
      <c r="E15" s="50">
        <v>158</v>
      </c>
      <c r="F15" s="50">
        <v>190</v>
      </c>
      <c r="G15" s="50">
        <v>223</v>
      </c>
      <c r="H15" s="164">
        <v>267</v>
      </c>
      <c r="I15" s="164">
        <v>271</v>
      </c>
      <c r="J15" s="164">
        <v>286</v>
      </c>
      <c r="K15" s="164">
        <v>253</v>
      </c>
      <c r="L15" s="164">
        <v>218</v>
      </c>
      <c r="M15" s="164">
        <v>250</v>
      </c>
      <c r="N15" s="164">
        <v>580</v>
      </c>
      <c r="O15" s="164">
        <v>708</v>
      </c>
      <c r="P15" s="164">
        <v>767</v>
      </c>
      <c r="Q15" s="164">
        <v>760</v>
      </c>
      <c r="R15" s="164">
        <v>796</v>
      </c>
      <c r="S15" s="164">
        <v>812</v>
      </c>
      <c r="T15" s="164">
        <v>805</v>
      </c>
      <c r="U15" s="164">
        <v>807</v>
      </c>
      <c r="V15" s="236">
        <v>961</v>
      </c>
      <c r="W15" s="236">
        <v>902</v>
      </c>
      <c r="X15" s="236">
        <v>915</v>
      </c>
      <c r="Y15" s="236">
        <v>933</v>
      </c>
      <c r="Z15" s="236">
        <v>970</v>
      </c>
      <c r="AA15" s="236">
        <v>956</v>
      </c>
      <c r="AB15" s="236">
        <v>968</v>
      </c>
      <c r="AC15" s="236">
        <v>969</v>
      </c>
      <c r="AD15" s="236">
        <v>978</v>
      </c>
      <c r="AE15" s="236">
        <v>978</v>
      </c>
      <c r="AF15" s="45">
        <v>971</v>
      </c>
      <c r="AG15" s="50">
        <v>974</v>
      </c>
      <c r="AH15" s="50">
        <v>932</v>
      </c>
      <c r="AI15" s="50">
        <v>905</v>
      </c>
    </row>
    <row r="16" spans="2:35" x14ac:dyDescent="0.2">
      <c r="H16" s="164"/>
      <c r="I16" s="164"/>
      <c r="J16" s="164"/>
      <c r="K16" s="164"/>
      <c r="L16" s="164"/>
      <c r="M16" s="164"/>
      <c r="N16" s="164"/>
      <c r="O16" s="164"/>
      <c r="P16" s="164"/>
      <c r="V16" s="54"/>
    </row>
    <row r="17" spans="4:35" ht="14.25" x14ac:dyDescent="0.2">
      <c r="D17" s="50" t="s">
        <v>105</v>
      </c>
      <c r="E17" s="50">
        <v>170</v>
      </c>
      <c r="F17" s="50">
        <v>154</v>
      </c>
      <c r="G17" s="50">
        <v>172</v>
      </c>
      <c r="H17" s="164">
        <v>205</v>
      </c>
      <c r="I17" s="164">
        <v>246</v>
      </c>
      <c r="J17" s="164">
        <v>265</v>
      </c>
      <c r="K17" s="164">
        <v>281</v>
      </c>
      <c r="L17" s="164">
        <v>274</v>
      </c>
      <c r="M17" s="164">
        <v>274</v>
      </c>
      <c r="N17" s="164">
        <v>310</v>
      </c>
      <c r="O17" s="164">
        <v>368</v>
      </c>
      <c r="P17" s="164">
        <v>312</v>
      </c>
      <c r="Q17" s="164">
        <v>322</v>
      </c>
      <c r="R17" s="237" t="s">
        <v>75</v>
      </c>
      <c r="S17" s="164">
        <v>490</v>
      </c>
      <c r="T17" s="164">
        <v>516</v>
      </c>
      <c r="U17" s="164">
        <v>711</v>
      </c>
      <c r="V17" s="236">
        <v>678</v>
      </c>
      <c r="W17" s="236">
        <v>566</v>
      </c>
      <c r="X17" s="236">
        <v>609</v>
      </c>
      <c r="Y17" s="236">
        <v>613</v>
      </c>
      <c r="Z17" s="236">
        <v>821</v>
      </c>
      <c r="AA17" s="236">
        <v>630</v>
      </c>
      <c r="AB17" s="236">
        <v>721</v>
      </c>
      <c r="AC17" s="236">
        <v>807</v>
      </c>
      <c r="AD17" s="236">
        <v>967</v>
      </c>
      <c r="AE17" s="236">
        <v>840</v>
      </c>
      <c r="AF17" s="45">
        <v>769</v>
      </c>
      <c r="AG17" s="50">
        <v>688</v>
      </c>
      <c r="AH17" s="50">
        <v>346</v>
      </c>
      <c r="AI17" s="50">
        <v>225</v>
      </c>
    </row>
    <row r="18" spans="4:35" x14ac:dyDescent="0.2">
      <c r="E18" s="164"/>
      <c r="F18" s="164"/>
      <c r="G18" s="164"/>
      <c r="H18" s="164"/>
      <c r="I18" s="164"/>
      <c r="J18" s="164"/>
      <c r="K18" s="164"/>
      <c r="L18" s="164"/>
      <c r="M18" s="164"/>
      <c r="N18" s="164"/>
      <c r="O18" s="164"/>
      <c r="P18" s="164"/>
      <c r="Q18" s="164"/>
      <c r="R18" s="237"/>
      <c r="S18" s="164"/>
      <c r="T18" s="164"/>
      <c r="U18" s="164"/>
      <c r="V18" s="236"/>
      <c r="W18" s="236"/>
      <c r="X18" s="236"/>
      <c r="Y18" s="236"/>
      <c r="Z18" s="236"/>
      <c r="AA18" s="236"/>
      <c r="AB18" s="236"/>
      <c r="AC18" s="236"/>
      <c r="AD18" s="236"/>
      <c r="AE18" s="236"/>
      <c r="AF18" s="45"/>
    </row>
    <row r="19" spans="4:35" x14ac:dyDescent="0.2">
      <c r="D19" s="65" t="s">
        <v>200</v>
      </c>
      <c r="E19" s="164"/>
      <c r="F19" s="164"/>
      <c r="G19" s="164"/>
      <c r="H19" s="164"/>
      <c r="I19" s="164"/>
      <c r="J19" s="164"/>
      <c r="K19" s="164"/>
      <c r="L19" s="164"/>
      <c r="M19" s="164"/>
      <c r="N19" s="164"/>
      <c r="O19" s="164"/>
      <c r="P19" s="164"/>
      <c r="Q19" s="164"/>
      <c r="R19" s="237"/>
      <c r="S19" s="164"/>
      <c r="T19" s="164"/>
      <c r="U19" s="164"/>
      <c r="V19" s="236"/>
      <c r="W19" s="236"/>
      <c r="X19" s="236"/>
      <c r="Y19" s="236"/>
      <c r="Z19" s="236"/>
      <c r="AA19" s="236"/>
      <c r="AB19" s="236"/>
      <c r="AC19" s="236"/>
      <c r="AD19" s="236"/>
      <c r="AE19" s="236"/>
      <c r="AF19" s="45">
        <v>203</v>
      </c>
      <c r="AG19" s="50">
        <v>249</v>
      </c>
      <c r="AH19" s="50">
        <v>146</v>
      </c>
      <c r="AI19" s="50">
        <v>88</v>
      </c>
    </row>
    <row r="20" spans="4:35" x14ac:dyDescent="0.2">
      <c r="D20" s="65"/>
      <c r="E20" s="164"/>
      <c r="F20" s="164"/>
      <c r="G20" s="164"/>
      <c r="H20" s="164"/>
      <c r="I20" s="164"/>
      <c r="J20" s="164"/>
      <c r="K20" s="164"/>
      <c r="L20" s="164"/>
      <c r="M20" s="164"/>
      <c r="N20" s="164"/>
      <c r="O20" s="164"/>
      <c r="P20" s="164"/>
      <c r="Q20" s="164"/>
      <c r="R20" s="237"/>
      <c r="S20" s="164"/>
      <c r="T20" s="164"/>
      <c r="U20" s="164"/>
      <c r="V20" s="236"/>
      <c r="W20" s="236"/>
      <c r="X20" s="236"/>
      <c r="Y20" s="236"/>
      <c r="Z20" s="236"/>
      <c r="AA20" s="236"/>
      <c r="AB20" s="236"/>
      <c r="AC20" s="236"/>
      <c r="AD20" s="236"/>
      <c r="AE20" s="236"/>
      <c r="AF20" s="45"/>
    </row>
    <row r="21" spans="4:35" x14ac:dyDescent="0.2">
      <c r="D21" s="65" t="s">
        <v>210</v>
      </c>
      <c r="E21" s="164"/>
      <c r="F21" s="164"/>
      <c r="G21" s="164"/>
      <c r="H21" s="164"/>
      <c r="I21" s="164"/>
      <c r="J21" s="164"/>
      <c r="K21" s="164"/>
      <c r="L21" s="164"/>
      <c r="M21" s="164"/>
      <c r="N21" s="164"/>
      <c r="O21" s="164"/>
      <c r="P21" s="164"/>
      <c r="Q21" s="164"/>
      <c r="R21" s="237"/>
      <c r="S21" s="164"/>
      <c r="T21" s="164"/>
      <c r="U21" s="164"/>
      <c r="V21" s="236"/>
      <c r="W21" s="236"/>
      <c r="X21" s="236"/>
      <c r="Y21" s="236"/>
      <c r="Z21" s="236"/>
      <c r="AA21" s="236"/>
      <c r="AB21" s="236"/>
      <c r="AC21" s="236"/>
      <c r="AD21" s="236"/>
      <c r="AE21" s="236"/>
      <c r="AF21" s="45">
        <v>120</v>
      </c>
      <c r="AG21" s="50">
        <v>131</v>
      </c>
      <c r="AH21" s="50">
        <v>48</v>
      </c>
      <c r="AI21" s="50">
        <v>21</v>
      </c>
    </row>
    <row r="22" spans="4:35" x14ac:dyDescent="0.2">
      <c r="E22" s="164"/>
      <c r="F22" s="164"/>
      <c r="G22" s="164"/>
      <c r="H22" s="164"/>
      <c r="I22" s="164"/>
      <c r="J22" s="164"/>
      <c r="K22" s="164"/>
      <c r="L22" s="164"/>
      <c r="M22" s="164"/>
      <c r="N22" s="164"/>
      <c r="O22" s="164"/>
      <c r="P22" s="164"/>
      <c r="Q22" s="164"/>
      <c r="R22" s="164"/>
      <c r="S22" s="164"/>
      <c r="T22" s="164"/>
      <c r="U22" s="164"/>
      <c r="V22" s="236"/>
      <c r="W22" s="236"/>
      <c r="X22" s="236"/>
      <c r="Y22" s="236"/>
      <c r="Z22" s="236"/>
    </row>
    <row r="23" spans="4:35" x14ac:dyDescent="0.2">
      <c r="D23" s="65" t="s">
        <v>150</v>
      </c>
      <c r="E23" s="164"/>
      <c r="F23" s="164"/>
      <c r="G23" s="164"/>
      <c r="H23" s="164"/>
      <c r="I23" s="164"/>
      <c r="J23" s="164"/>
      <c r="K23" s="164"/>
      <c r="L23" s="164"/>
      <c r="M23" s="164"/>
      <c r="N23" s="164"/>
      <c r="O23" s="164"/>
      <c r="P23" s="164"/>
      <c r="Q23" s="164"/>
      <c r="R23" s="164">
        <v>0</v>
      </c>
      <c r="S23" s="164">
        <v>0</v>
      </c>
      <c r="T23" s="164">
        <v>0</v>
      </c>
      <c r="U23" s="164">
        <v>0</v>
      </c>
      <c r="V23" s="164">
        <v>0</v>
      </c>
      <c r="W23" s="164">
        <v>0</v>
      </c>
      <c r="X23" s="164">
        <v>0</v>
      </c>
      <c r="Y23" s="236">
        <v>180</v>
      </c>
      <c r="Z23" s="236">
        <v>179</v>
      </c>
      <c r="AA23" s="236">
        <v>182</v>
      </c>
      <c r="AB23" s="236">
        <v>217</v>
      </c>
      <c r="AC23" s="236">
        <v>306</v>
      </c>
      <c r="AD23" s="236">
        <v>363</v>
      </c>
      <c r="AE23" s="236">
        <v>510</v>
      </c>
      <c r="AF23" s="45">
        <v>70</v>
      </c>
      <c r="AG23" s="45">
        <v>83</v>
      </c>
      <c r="AH23" s="45">
        <v>55</v>
      </c>
      <c r="AI23" s="45">
        <v>61</v>
      </c>
    </row>
    <row r="24" spans="4:35" x14ac:dyDescent="0.2">
      <c r="D24" s="65"/>
      <c r="E24" s="164"/>
      <c r="F24" s="164"/>
      <c r="G24" s="164"/>
      <c r="H24" s="164"/>
      <c r="I24" s="164"/>
      <c r="J24" s="164"/>
      <c r="K24" s="164"/>
      <c r="L24" s="164"/>
      <c r="M24" s="164"/>
      <c r="N24" s="164"/>
      <c r="O24" s="164"/>
      <c r="P24" s="164"/>
      <c r="Q24" s="164"/>
      <c r="R24" s="164"/>
      <c r="S24" s="164"/>
      <c r="T24" s="164"/>
      <c r="U24" s="164"/>
      <c r="V24" s="164"/>
      <c r="W24" s="164"/>
      <c r="X24" s="164"/>
      <c r="Y24" s="236"/>
      <c r="Z24" s="236"/>
      <c r="AA24" s="236"/>
      <c r="AB24" s="236"/>
      <c r="AC24" s="236"/>
      <c r="AD24" s="236"/>
      <c r="AE24" s="236"/>
      <c r="AF24" s="45"/>
      <c r="AG24" s="45"/>
      <c r="AH24" s="45"/>
      <c r="AI24" s="45"/>
    </row>
    <row r="25" spans="4:35" x14ac:dyDescent="0.2">
      <c r="D25" s="65" t="s">
        <v>212</v>
      </c>
      <c r="E25" s="164"/>
      <c r="F25" s="164"/>
      <c r="G25" s="164"/>
      <c r="H25" s="164"/>
      <c r="I25" s="164"/>
      <c r="J25" s="164"/>
      <c r="K25" s="164"/>
      <c r="L25" s="164"/>
      <c r="M25" s="164"/>
      <c r="N25" s="164"/>
      <c r="O25" s="164"/>
      <c r="P25" s="164"/>
      <c r="Q25" s="164"/>
      <c r="R25" s="164"/>
      <c r="S25" s="164"/>
      <c r="T25" s="164"/>
      <c r="U25" s="164"/>
      <c r="V25" s="164"/>
      <c r="W25" s="164"/>
      <c r="X25" s="164"/>
      <c r="Y25" s="236"/>
      <c r="Z25" s="236"/>
      <c r="AA25" s="236"/>
      <c r="AB25" s="236"/>
      <c r="AC25" s="236"/>
      <c r="AD25" s="236"/>
      <c r="AE25" s="236"/>
      <c r="AF25" s="45">
        <v>26</v>
      </c>
      <c r="AG25" s="45">
        <v>25</v>
      </c>
      <c r="AH25" s="45">
        <v>21</v>
      </c>
      <c r="AI25" s="45">
        <v>10</v>
      </c>
    </row>
    <row r="26" spans="4:35" x14ac:dyDescent="0.2">
      <c r="D26" s="65"/>
      <c r="E26" s="164"/>
      <c r="F26" s="164"/>
      <c r="G26" s="164"/>
      <c r="H26" s="164"/>
      <c r="I26" s="164"/>
      <c r="J26" s="164"/>
      <c r="K26" s="164"/>
      <c r="L26" s="164"/>
      <c r="M26" s="164"/>
      <c r="N26" s="164"/>
      <c r="O26" s="164"/>
      <c r="P26" s="164"/>
      <c r="Q26" s="164"/>
      <c r="R26" s="164"/>
      <c r="S26" s="164"/>
      <c r="T26" s="164"/>
      <c r="U26" s="164"/>
      <c r="V26" s="164"/>
      <c r="W26" s="164"/>
      <c r="X26" s="164"/>
      <c r="Y26" s="236"/>
      <c r="Z26" s="236"/>
      <c r="AA26" s="236"/>
      <c r="AB26" s="236"/>
      <c r="AC26" s="236"/>
      <c r="AD26" s="236"/>
      <c r="AE26" s="236"/>
      <c r="AF26" s="45"/>
      <c r="AG26" s="45"/>
      <c r="AH26" s="45"/>
      <c r="AI26" s="45"/>
    </row>
    <row r="27" spans="4:35" x14ac:dyDescent="0.2">
      <c r="D27" s="65" t="s">
        <v>213</v>
      </c>
      <c r="E27" s="164"/>
      <c r="F27" s="164"/>
      <c r="G27" s="164"/>
      <c r="H27" s="164"/>
      <c r="I27" s="164"/>
      <c r="J27" s="164"/>
      <c r="K27" s="164"/>
      <c r="L27" s="164"/>
      <c r="M27" s="164"/>
      <c r="N27" s="164"/>
      <c r="O27" s="164"/>
      <c r="P27" s="164"/>
      <c r="Q27" s="164"/>
      <c r="R27" s="164"/>
      <c r="S27" s="164"/>
      <c r="T27" s="164"/>
      <c r="U27" s="164"/>
      <c r="V27" s="164"/>
      <c r="W27" s="164"/>
      <c r="X27" s="164"/>
      <c r="Y27" s="236"/>
      <c r="Z27" s="236"/>
      <c r="AA27" s="236"/>
      <c r="AB27" s="236"/>
      <c r="AC27" s="236"/>
      <c r="AD27" s="236"/>
      <c r="AE27" s="236"/>
      <c r="AF27" s="45">
        <v>2</v>
      </c>
      <c r="AG27" s="45">
        <v>1</v>
      </c>
      <c r="AH27" s="45">
        <v>1</v>
      </c>
      <c r="AI27" s="45">
        <v>0</v>
      </c>
    </row>
    <row r="28" spans="4:35" x14ac:dyDescent="0.2">
      <c r="D28" s="65"/>
      <c r="E28" s="164"/>
      <c r="F28" s="164"/>
      <c r="G28" s="164"/>
      <c r="H28" s="164"/>
      <c r="I28" s="164"/>
      <c r="J28" s="164"/>
      <c r="K28" s="164"/>
      <c r="L28" s="164"/>
      <c r="M28" s="164"/>
      <c r="N28" s="164"/>
      <c r="O28" s="164"/>
      <c r="P28" s="164"/>
      <c r="Q28" s="164"/>
      <c r="R28" s="164"/>
      <c r="S28" s="164"/>
      <c r="T28" s="164"/>
      <c r="U28" s="164"/>
      <c r="V28" s="164"/>
      <c r="W28" s="164"/>
      <c r="X28" s="164"/>
      <c r="Y28" s="236"/>
      <c r="Z28" s="236"/>
      <c r="AA28" s="236"/>
      <c r="AB28" s="236"/>
      <c r="AC28" s="236"/>
      <c r="AD28" s="236"/>
      <c r="AE28" s="236"/>
      <c r="AF28" s="45"/>
      <c r="AG28" s="45"/>
      <c r="AH28" s="45"/>
      <c r="AI28" s="45"/>
    </row>
    <row r="29" spans="4:35" x14ac:dyDescent="0.2">
      <c r="D29" s="65" t="s">
        <v>214</v>
      </c>
      <c r="E29" s="164"/>
      <c r="F29" s="164"/>
      <c r="G29" s="164"/>
      <c r="H29" s="164"/>
      <c r="I29" s="164"/>
      <c r="J29" s="164"/>
      <c r="K29" s="164"/>
      <c r="L29" s="164"/>
      <c r="M29" s="164"/>
      <c r="N29" s="164"/>
      <c r="O29" s="164"/>
      <c r="P29" s="164"/>
      <c r="Q29" s="164"/>
      <c r="R29" s="164"/>
      <c r="S29" s="164"/>
      <c r="T29" s="164"/>
      <c r="U29" s="164"/>
      <c r="V29" s="164"/>
      <c r="W29" s="164"/>
      <c r="X29" s="164"/>
      <c r="Y29" s="236"/>
      <c r="Z29" s="236"/>
      <c r="AA29" s="236"/>
      <c r="AB29" s="236"/>
      <c r="AC29" s="236"/>
      <c r="AD29" s="236"/>
      <c r="AE29" s="236"/>
      <c r="AF29" s="45">
        <v>72</v>
      </c>
      <c r="AG29" s="45">
        <v>90</v>
      </c>
      <c r="AH29" s="45">
        <v>59</v>
      </c>
      <c r="AI29" s="45">
        <v>56</v>
      </c>
    </row>
    <row r="30" spans="4:35" x14ac:dyDescent="0.2">
      <c r="E30" s="164"/>
      <c r="F30" s="164"/>
      <c r="G30" s="164"/>
      <c r="H30" s="164"/>
      <c r="I30" s="164"/>
      <c r="J30" s="164"/>
      <c r="K30" s="164"/>
      <c r="L30" s="164"/>
      <c r="M30" s="164"/>
      <c r="N30" s="164"/>
      <c r="O30" s="164"/>
      <c r="P30" s="164"/>
      <c r="V30" s="54"/>
    </row>
    <row r="31" spans="4:35" ht="41.25" customHeight="1" x14ac:dyDescent="0.2">
      <c r="D31" s="238" t="s">
        <v>201</v>
      </c>
      <c r="E31" s="164"/>
      <c r="F31" s="164"/>
      <c r="G31" s="164"/>
      <c r="H31" s="164"/>
      <c r="I31" s="164"/>
      <c r="J31" s="164"/>
      <c r="K31" s="164"/>
      <c r="L31" s="164"/>
      <c r="M31" s="164"/>
      <c r="N31" s="164"/>
      <c r="O31" s="164"/>
      <c r="P31" s="164"/>
      <c r="V31" s="54"/>
      <c r="AF31" s="50">
        <v>39</v>
      </c>
      <c r="AG31" s="50">
        <v>7</v>
      </c>
      <c r="AH31" s="50">
        <v>30</v>
      </c>
      <c r="AI31" s="50">
        <v>34</v>
      </c>
    </row>
    <row r="32" spans="4:35" ht="15.75" customHeight="1" x14ac:dyDescent="0.2">
      <c r="D32" s="238"/>
      <c r="E32" s="164"/>
      <c r="F32" s="164"/>
      <c r="G32" s="164"/>
      <c r="H32" s="164"/>
      <c r="I32" s="164"/>
      <c r="J32" s="164"/>
      <c r="K32" s="164"/>
      <c r="L32" s="164"/>
      <c r="M32" s="164"/>
      <c r="N32" s="164"/>
      <c r="O32" s="164"/>
      <c r="P32" s="164"/>
      <c r="V32" s="54"/>
    </row>
    <row r="33" spans="2:35" ht="19.5" customHeight="1" x14ac:dyDescent="0.2">
      <c r="D33" s="238" t="s">
        <v>202</v>
      </c>
      <c r="E33" s="164"/>
      <c r="F33" s="164"/>
      <c r="G33" s="164"/>
      <c r="H33" s="164"/>
      <c r="I33" s="164"/>
      <c r="J33" s="164"/>
      <c r="K33" s="164"/>
      <c r="L33" s="164"/>
      <c r="M33" s="164"/>
      <c r="N33" s="164"/>
      <c r="O33" s="164"/>
      <c r="P33" s="164"/>
      <c r="V33" s="54"/>
      <c r="AF33" s="50">
        <v>52</v>
      </c>
      <c r="AG33" s="50">
        <v>52</v>
      </c>
      <c r="AH33" s="50">
        <v>43</v>
      </c>
      <c r="AI33" s="50">
        <v>40</v>
      </c>
    </row>
    <row r="34" spans="2:35" x14ac:dyDescent="0.2">
      <c r="B34" s="54"/>
      <c r="C34" s="54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3"/>
      <c r="V34" s="53"/>
      <c r="W34" s="53"/>
      <c r="X34" s="53"/>
      <c r="Y34" s="53"/>
      <c r="Z34" s="53"/>
      <c r="AA34" s="53"/>
      <c r="AB34" s="53"/>
      <c r="AC34" s="53"/>
      <c r="AD34" s="53"/>
      <c r="AE34" s="53"/>
      <c r="AF34" s="53"/>
      <c r="AG34" s="53"/>
      <c r="AH34" s="53"/>
      <c r="AI34" s="53"/>
    </row>
    <row r="36" spans="2:35" x14ac:dyDescent="0.2">
      <c r="D36" s="85" t="s">
        <v>98</v>
      </c>
    </row>
    <row r="37" spans="2:35" ht="14.25" hidden="1" x14ac:dyDescent="0.2">
      <c r="C37" s="158"/>
      <c r="D37" s="50" t="s">
        <v>73</v>
      </c>
    </row>
    <row r="38" spans="2:35" ht="14.25" hidden="1" x14ac:dyDescent="0.2">
      <c r="C38" s="158"/>
      <c r="D38" s="50" t="s">
        <v>81</v>
      </c>
    </row>
    <row r="39" spans="2:35" ht="14.25" hidden="1" x14ac:dyDescent="0.2">
      <c r="C39" s="158"/>
      <c r="D39" s="50" t="s">
        <v>40</v>
      </c>
    </row>
    <row r="40" spans="2:35" ht="14.25" hidden="1" x14ac:dyDescent="0.2">
      <c r="C40" s="158"/>
      <c r="D40" s="50" t="s">
        <v>41</v>
      </c>
    </row>
    <row r="41" spans="2:35" ht="40.5" customHeight="1" x14ac:dyDescent="0.2">
      <c r="C41" s="158"/>
      <c r="D41" s="238" t="s">
        <v>224</v>
      </c>
      <c r="E41" s="238"/>
      <c r="F41" s="238"/>
      <c r="G41" s="238"/>
      <c r="H41" s="238"/>
      <c r="I41" s="238"/>
      <c r="J41" s="238"/>
      <c r="K41" s="238"/>
      <c r="L41" s="238"/>
      <c r="M41" s="238"/>
      <c r="N41" s="238"/>
      <c r="O41" s="238"/>
      <c r="P41" s="238"/>
      <c r="Q41" s="238"/>
      <c r="R41" s="238"/>
      <c r="S41" s="238"/>
      <c r="T41" s="238"/>
      <c r="U41" s="238"/>
      <c r="V41" s="238"/>
      <c r="W41" s="238"/>
      <c r="X41" s="238"/>
      <c r="Y41" s="238"/>
      <c r="Z41" s="238"/>
      <c r="AA41" s="238"/>
      <c r="AB41" s="238"/>
      <c r="AC41" s="238"/>
      <c r="AD41" s="238"/>
      <c r="AE41" s="238"/>
      <c r="AF41" s="238"/>
      <c r="AG41" s="238"/>
      <c r="AH41" s="238"/>
    </row>
    <row r="42" spans="2:35" ht="14.25" hidden="1" customHeight="1" x14ac:dyDescent="0.2">
      <c r="C42" s="158"/>
      <c r="D42" s="70" t="s">
        <v>218</v>
      </c>
    </row>
    <row r="43" spans="2:35" ht="14.25" hidden="1" x14ac:dyDescent="0.2">
      <c r="C43" s="158"/>
      <c r="D43" s="65" t="s">
        <v>163</v>
      </c>
    </row>
    <row r="44" spans="2:35" ht="14.25" x14ac:dyDescent="0.2">
      <c r="C44" s="158"/>
      <c r="D44" s="65"/>
    </row>
    <row r="45" spans="2:35" x14ac:dyDescent="0.2">
      <c r="D45" s="70" t="s">
        <v>222</v>
      </c>
    </row>
    <row r="46" spans="2:35" x14ac:dyDescent="0.2">
      <c r="D46" s="70"/>
    </row>
    <row r="47" spans="2:35" x14ac:dyDescent="0.2">
      <c r="D47" s="70"/>
    </row>
    <row r="49" spans="2:38" x14ac:dyDescent="0.2">
      <c r="D49" s="50" t="s">
        <v>19</v>
      </c>
    </row>
    <row r="58" spans="2:38" x14ac:dyDescent="0.2">
      <c r="C58" s="71"/>
      <c r="D58" s="71"/>
      <c r="E58" s="71"/>
      <c r="F58" s="71"/>
      <c r="G58" s="71"/>
      <c r="H58" s="71"/>
      <c r="I58" s="71"/>
      <c r="J58" s="71"/>
      <c r="K58" s="71"/>
      <c r="L58" s="71"/>
      <c r="M58" s="71"/>
      <c r="N58" s="71"/>
      <c r="O58" s="71"/>
      <c r="P58" s="71"/>
      <c r="Q58" s="71"/>
      <c r="R58" s="71"/>
      <c r="S58" s="71"/>
      <c r="T58" s="71"/>
      <c r="U58" s="71"/>
      <c r="V58" s="71"/>
    </row>
    <row r="59" spans="2:38" x14ac:dyDescent="0.2">
      <c r="B59" s="72"/>
      <c r="C59" s="72"/>
      <c r="D59" s="72"/>
      <c r="E59" s="72"/>
      <c r="F59" s="72"/>
      <c r="G59" s="72"/>
      <c r="H59" s="72"/>
      <c r="I59" s="72"/>
      <c r="J59" s="72"/>
      <c r="K59" s="72"/>
      <c r="L59" s="72"/>
      <c r="M59" s="72"/>
      <c r="N59" s="72"/>
      <c r="O59" s="72"/>
      <c r="P59" s="72"/>
      <c r="Q59" s="72"/>
      <c r="R59" s="72"/>
      <c r="S59" s="72"/>
      <c r="T59" s="72"/>
      <c r="U59" s="72"/>
      <c r="V59" s="72"/>
    </row>
    <row r="60" spans="2:38" ht="9" customHeight="1" x14ac:dyDescent="0.2">
      <c r="D60" s="130"/>
      <c r="E60" s="130"/>
      <c r="F60" s="130"/>
      <c r="G60" s="130"/>
      <c r="H60" s="130"/>
      <c r="I60" s="130"/>
      <c r="J60" s="130"/>
      <c r="K60" s="130"/>
      <c r="L60" s="130"/>
      <c r="M60" s="130"/>
      <c r="N60" s="130"/>
      <c r="O60" s="130"/>
    </row>
    <row r="61" spans="2:38" x14ac:dyDescent="0.2">
      <c r="B61" s="131">
        <f>'4.03'!B63:N63+1</f>
        <v>1</v>
      </c>
      <c r="C61" s="131"/>
      <c r="D61" s="131"/>
      <c r="E61" s="131"/>
      <c r="F61" s="131"/>
      <c r="G61" s="131"/>
      <c r="H61" s="131"/>
      <c r="I61" s="131"/>
      <c r="J61" s="131"/>
      <c r="K61" s="131"/>
      <c r="L61" s="131"/>
      <c r="M61" s="131"/>
      <c r="N61" s="131"/>
      <c r="O61" s="131"/>
      <c r="P61" s="131"/>
      <c r="Q61" s="131"/>
      <c r="R61" s="131"/>
      <c r="S61" s="131"/>
      <c r="T61" s="131"/>
      <c r="U61" s="131"/>
      <c r="V61" s="131"/>
      <c r="W61" s="131"/>
      <c r="X61" s="131"/>
      <c r="Y61" s="131"/>
      <c r="Z61" s="131"/>
      <c r="AA61" s="131"/>
      <c r="AB61" s="131"/>
      <c r="AC61" s="131"/>
    </row>
    <row r="62" spans="2:38" x14ac:dyDescent="0.2">
      <c r="D62" s="130"/>
      <c r="E62" s="130"/>
      <c r="F62" s="130"/>
      <c r="G62" s="130"/>
      <c r="H62" s="130"/>
      <c r="I62" s="130"/>
      <c r="J62" s="130"/>
      <c r="K62" s="130"/>
      <c r="L62" s="130"/>
      <c r="M62" s="130"/>
      <c r="N62" s="130"/>
      <c r="O62" s="130"/>
    </row>
    <row r="64" spans="2:38" x14ac:dyDescent="0.2">
      <c r="R64" s="55">
        <v>1990</v>
      </c>
      <c r="S64" s="55">
        <v>1991</v>
      </c>
      <c r="T64" s="55">
        <v>1992</v>
      </c>
      <c r="U64" s="55"/>
      <c r="V64" s="55">
        <v>1993</v>
      </c>
      <c r="W64" s="55">
        <v>1994</v>
      </c>
      <c r="X64" s="55">
        <v>1995</v>
      </c>
      <c r="Y64" s="55"/>
      <c r="Z64" s="55"/>
      <c r="AA64" s="55"/>
      <c r="AB64" s="55"/>
      <c r="AC64" s="55">
        <v>1996</v>
      </c>
      <c r="AD64" s="55">
        <v>1997</v>
      </c>
      <c r="AE64" s="55">
        <v>1998</v>
      </c>
      <c r="AF64" s="56">
        <v>1999</v>
      </c>
      <c r="AG64" s="56">
        <v>2000</v>
      </c>
      <c r="AH64" s="56">
        <v>2001</v>
      </c>
      <c r="AI64" s="26"/>
      <c r="AJ64" s="26">
        <v>2002</v>
      </c>
      <c r="AK64" s="26">
        <v>2004</v>
      </c>
      <c r="AL64" s="26"/>
    </row>
    <row r="65" spans="18:36" x14ac:dyDescent="0.2">
      <c r="R65" s="89">
        <v>4652</v>
      </c>
      <c r="S65" s="89">
        <v>5275</v>
      </c>
      <c r="T65" s="89">
        <v>5335</v>
      </c>
      <c r="U65" s="89"/>
      <c r="V65" s="89">
        <v>4256</v>
      </c>
      <c r="W65" s="89">
        <v>2374</v>
      </c>
      <c r="X65" s="89">
        <v>4540</v>
      </c>
      <c r="Y65" s="89"/>
      <c r="Z65" s="89"/>
      <c r="AA65" s="89"/>
      <c r="AB65" s="89"/>
      <c r="AC65" s="66" t="e">
        <f>#REF!</f>
        <v>#REF!</v>
      </c>
      <c r="AD65" s="50" t="e">
        <f>#REF!</f>
        <v>#REF!</v>
      </c>
      <c r="AE65" s="50" t="e">
        <f>#REF!</f>
        <v>#REF!</v>
      </c>
      <c r="AF65" s="50">
        <v>2029</v>
      </c>
      <c r="AG65" s="50">
        <v>2308</v>
      </c>
      <c r="AH65" s="50">
        <v>2792</v>
      </c>
      <c r="AJ65" s="50">
        <v>3605</v>
      </c>
    </row>
  </sheetData>
  <mergeCells count="1">
    <mergeCell ref="B61:AC61"/>
  </mergeCells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MSPhotoEd.3" shapeId="21505" r:id="rId3">
          <objectPr defaultSize="0" autoPict="0" r:id="rId4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1</xdr:col>
                <xdr:colOff>390525</xdr:colOff>
                <xdr:row>3</xdr:row>
                <xdr:rowOff>114300</xdr:rowOff>
              </to>
            </anchor>
          </objectPr>
        </oleObject>
      </mc:Choice>
      <mc:Fallback>
        <oleObject progId="MSPhotoEd.3" shapeId="21505" r:id="rId3"/>
      </mc:Fallback>
    </mc:AlternateContent>
  </oleObjects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4:AK58"/>
  <sheetViews>
    <sheetView zoomScaleNormal="100" workbookViewId="0">
      <pane xSplit="4" ySplit="11" topLeftCell="Y12" activePane="bottomRight" state="frozen"/>
      <selection pane="topRight" activeCell="E1" sqref="E1"/>
      <selection pane="bottomLeft" activeCell="A12" sqref="A12"/>
      <selection pane="bottomRight" activeCell="D4" sqref="D4"/>
    </sheetView>
  </sheetViews>
  <sheetFormatPr defaultRowHeight="12.75" outlineLevelCol="1" x14ac:dyDescent="0.2"/>
  <cols>
    <col min="1" max="1" width="9.140625" style="50"/>
    <col min="2" max="2" width="6.140625" style="50" customWidth="1"/>
    <col min="3" max="3" width="3" style="50" customWidth="1"/>
    <col min="4" max="4" width="30.5703125" style="50" customWidth="1"/>
    <col min="5" max="7" width="9.140625" style="50" customWidth="1" outlineLevel="1"/>
    <col min="8" max="9" width="8.28515625" style="50" customWidth="1"/>
    <col min="10" max="11" width="8.7109375" style="50" customWidth="1"/>
    <col min="12" max="12" width="8" style="50" customWidth="1"/>
    <col min="13" max="13" width="8.28515625" style="50" customWidth="1"/>
    <col min="14" max="14" width="7.5703125" style="50" customWidth="1"/>
    <col min="15" max="15" width="7.7109375" style="50" customWidth="1"/>
    <col min="16" max="16" width="7.140625" style="50" customWidth="1"/>
    <col min="17" max="17" width="7.28515625" style="50" customWidth="1"/>
    <col min="18" max="18" width="7.85546875" style="50" customWidth="1"/>
    <col min="19" max="19" width="7.140625" style="50" customWidth="1"/>
    <col min="20" max="20" width="9.28515625" style="50" customWidth="1"/>
    <col min="21" max="21" width="8.5703125" style="50" customWidth="1"/>
    <col min="22" max="22" width="8.140625" style="50" customWidth="1"/>
    <col min="23" max="23" width="7.85546875" style="50" customWidth="1"/>
    <col min="24" max="24" width="8.28515625" style="50" customWidth="1"/>
    <col min="25" max="25" width="11.42578125" style="50" customWidth="1"/>
    <col min="26" max="28" width="12.7109375" style="50" customWidth="1"/>
    <col min="29" max="29" width="13.85546875" style="50" hidden="1" customWidth="1"/>
    <col min="30" max="30" width="11.7109375" style="50" hidden="1" customWidth="1"/>
    <col min="31" max="31" width="10.5703125" style="50" hidden="1" customWidth="1"/>
    <col min="32" max="16384" width="9.140625" style="50"/>
  </cols>
  <sheetData>
    <row r="4" spans="2:31" ht="15" x14ac:dyDescent="0.25">
      <c r="T4" s="171"/>
      <c r="U4" s="171"/>
      <c r="V4" s="171"/>
      <c r="W4" s="171"/>
      <c r="X4" s="171"/>
      <c r="Y4" s="171"/>
      <c r="Z4" s="171"/>
      <c r="AA4" s="171"/>
      <c r="AB4" s="171"/>
      <c r="AC4" s="171"/>
    </row>
    <row r="5" spans="2:31" ht="9" customHeight="1" x14ac:dyDescent="0.2"/>
    <row r="8" spans="2:31" ht="39.75" customHeight="1" x14ac:dyDescent="0.2">
      <c r="B8" s="255" t="s">
        <v>236</v>
      </c>
      <c r="C8" s="255"/>
      <c r="D8" s="255"/>
      <c r="E8" s="257"/>
      <c r="F8" s="257"/>
      <c r="G8" s="257"/>
      <c r="H8" s="257"/>
      <c r="I8" s="257"/>
      <c r="J8" s="257"/>
      <c r="K8" s="257"/>
      <c r="L8" s="257"/>
      <c r="M8" s="257"/>
      <c r="N8" s="257"/>
      <c r="O8" s="257"/>
      <c r="P8" s="257"/>
      <c r="Q8" s="257"/>
      <c r="R8" s="257"/>
      <c r="S8" s="257"/>
      <c r="T8" s="257"/>
      <c r="U8" s="257"/>
      <c r="V8" s="257"/>
      <c r="W8" s="257"/>
      <c r="X8" s="257"/>
      <c r="Y8" s="257"/>
      <c r="Z8" s="257"/>
      <c r="AA8" s="257"/>
      <c r="AB8" s="250"/>
      <c r="AC8" s="250"/>
      <c r="AD8" s="250"/>
    </row>
    <row r="9" spans="2:31" x14ac:dyDescent="0.2">
      <c r="D9" s="257"/>
      <c r="E9" s="257"/>
      <c r="F9" s="257"/>
      <c r="G9" s="257"/>
      <c r="H9" s="257"/>
      <c r="I9" s="257"/>
      <c r="J9" s="257"/>
      <c r="K9" s="257"/>
      <c r="L9" s="257"/>
      <c r="M9" s="257"/>
      <c r="N9" s="257"/>
      <c r="O9" s="257"/>
      <c r="P9" s="257"/>
      <c r="Q9" s="257"/>
      <c r="R9" s="257"/>
      <c r="S9" s="257"/>
      <c r="T9" s="257"/>
      <c r="U9" s="257"/>
      <c r="V9" s="257"/>
      <c r="W9" s="257"/>
      <c r="X9" s="257"/>
      <c r="Y9" s="257"/>
      <c r="Z9" s="257"/>
      <c r="AA9" s="257"/>
      <c r="AB9" s="250"/>
      <c r="AC9" s="250"/>
      <c r="AD9" s="250"/>
    </row>
    <row r="10" spans="2:31" x14ac:dyDescent="0.2">
      <c r="D10" s="250"/>
      <c r="E10" s="250"/>
      <c r="F10" s="250"/>
      <c r="G10" s="250"/>
      <c r="H10" s="250"/>
      <c r="I10" s="250"/>
      <c r="J10" s="250"/>
      <c r="K10" s="250"/>
      <c r="L10" s="250"/>
      <c r="M10" s="250"/>
      <c r="N10" s="250"/>
      <c r="O10" s="250"/>
      <c r="P10" s="250"/>
      <c r="Q10" s="250"/>
      <c r="R10" s="250"/>
      <c r="S10" s="250"/>
      <c r="T10" s="250"/>
      <c r="U10" s="250"/>
      <c r="V10" s="250"/>
      <c r="W10" s="250"/>
      <c r="X10" s="250"/>
      <c r="Y10" s="250"/>
      <c r="Z10" s="250"/>
      <c r="AA10" s="250"/>
      <c r="AB10" s="250"/>
      <c r="AC10" s="251"/>
      <c r="AD10" s="250"/>
    </row>
    <row r="11" spans="2:31" x14ac:dyDescent="0.2">
      <c r="D11" s="55"/>
      <c r="E11" s="55">
        <v>1987</v>
      </c>
      <c r="F11" s="55">
        <v>1988</v>
      </c>
      <c r="G11" s="55">
        <v>1989</v>
      </c>
      <c r="H11" s="55">
        <v>1990</v>
      </c>
      <c r="I11" s="55">
        <v>1991</v>
      </c>
      <c r="J11" s="55">
        <v>1992</v>
      </c>
      <c r="K11" s="55">
        <v>1993</v>
      </c>
      <c r="L11" s="55">
        <v>1994</v>
      </c>
      <c r="M11" s="55">
        <v>1995</v>
      </c>
      <c r="N11" s="55">
        <v>1996</v>
      </c>
      <c r="O11" s="55">
        <v>1997</v>
      </c>
      <c r="P11" s="55">
        <v>1998</v>
      </c>
      <c r="Q11" s="55">
        <v>1999</v>
      </c>
      <c r="R11" s="56">
        <v>2000</v>
      </c>
      <c r="S11" s="56">
        <v>2001</v>
      </c>
      <c r="T11" s="82">
        <v>2002</v>
      </c>
      <c r="U11" s="82">
        <v>2003</v>
      </c>
      <c r="V11" s="56">
        <v>2004</v>
      </c>
      <c r="W11" s="56">
        <v>2005</v>
      </c>
      <c r="X11" s="56">
        <v>2006</v>
      </c>
      <c r="Y11" s="235">
        <v>2010</v>
      </c>
      <c r="Z11" s="235">
        <v>2011</v>
      </c>
      <c r="AA11" s="235">
        <v>2012</v>
      </c>
      <c r="AB11" s="235">
        <v>2013</v>
      </c>
      <c r="AC11" s="235" t="s">
        <v>198</v>
      </c>
      <c r="AD11" s="235" t="s">
        <v>199</v>
      </c>
      <c r="AE11" s="235" t="s">
        <v>220</v>
      </c>
    </row>
    <row r="12" spans="2:31" x14ac:dyDescent="0.2">
      <c r="V12" s="54"/>
    </row>
    <row r="13" spans="2:31" x14ac:dyDescent="0.2">
      <c r="D13" s="85" t="s">
        <v>203</v>
      </c>
      <c r="H13" s="164"/>
      <c r="I13" s="164"/>
      <c r="J13" s="164"/>
      <c r="K13" s="164"/>
      <c r="L13" s="164"/>
      <c r="M13" s="164"/>
      <c r="N13" s="164"/>
      <c r="P13" s="164"/>
      <c r="V13" s="54"/>
    </row>
    <row r="14" spans="2:31" x14ac:dyDescent="0.2">
      <c r="H14" s="164"/>
      <c r="I14" s="164"/>
      <c r="J14" s="164"/>
      <c r="K14" s="164"/>
      <c r="L14" s="164"/>
      <c r="M14" s="164"/>
      <c r="N14" s="164"/>
      <c r="P14" s="164"/>
      <c r="V14" s="54"/>
    </row>
    <row r="15" spans="2:31" x14ac:dyDescent="0.2">
      <c r="D15" s="65" t="s">
        <v>204</v>
      </c>
      <c r="E15" s="50">
        <v>158</v>
      </c>
      <c r="F15" s="50">
        <v>190</v>
      </c>
      <c r="G15" s="50">
        <v>223</v>
      </c>
      <c r="H15" s="164">
        <v>267</v>
      </c>
      <c r="I15" s="164">
        <v>271</v>
      </c>
      <c r="J15" s="164">
        <v>286</v>
      </c>
      <c r="K15" s="164">
        <v>253</v>
      </c>
      <c r="L15" s="164">
        <v>218</v>
      </c>
      <c r="M15" s="164">
        <v>250</v>
      </c>
      <c r="N15" s="164">
        <v>580</v>
      </c>
      <c r="O15" s="164">
        <v>708</v>
      </c>
      <c r="P15" s="164">
        <v>767</v>
      </c>
      <c r="Q15" s="164">
        <v>760</v>
      </c>
      <c r="R15" s="164">
        <v>796</v>
      </c>
      <c r="S15" s="164">
        <v>812</v>
      </c>
      <c r="T15" s="164">
        <v>805</v>
      </c>
      <c r="U15" s="164">
        <v>807</v>
      </c>
      <c r="V15" s="236">
        <v>961</v>
      </c>
      <c r="W15" s="236">
        <v>902</v>
      </c>
      <c r="X15" s="236">
        <v>915</v>
      </c>
      <c r="Y15" s="164">
        <v>1088</v>
      </c>
      <c r="Z15" s="164">
        <v>1423</v>
      </c>
      <c r="AA15" s="164">
        <v>1365</v>
      </c>
      <c r="AB15" s="164">
        <v>1259</v>
      </c>
      <c r="AC15" s="164">
        <v>1300</v>
      </c>
      <c r="AD15" s="49">
        <v>1117</v>
      </c>
      <c r="AE15" s="49">
        <v>805</v>
      </c>
    </row>
    <row r="16" spans="2:31" x14ac:dyDescent="0.2">
      <c r="H16" s="164"/>
      <c r="I16" s="164"/>
      <c r="J16" s="164"/>
      <c r="K16" s="164"/>
      <c r="L16" s="164"/>
      <c r="M16" s="164"/>
      <c r="N16" s="164"/>
      <c r="O16" s="164"/>
      <c r="P16" s="164"/>
      <c r="V16" s="54"/>
      <c r="AD16" s="252"/>
      <c r="AE16" s="252"/>
    </row>
    <row r="17" spans="4:31" ht="14.25" x14ac:dyDescent="0.2">
      <c r="D17" s="65" t="s">
        <v>205</v>
      </c>
      <c r="E17" s="50">
        <v>170</v>
      </c>
      <c r="F17" s="50">
        <v>154</v>
      </c>
      <c r="G17" s="50">
        <v>172</v>
      </c>
      <c r="H17" s="164">
        <v>205</v>
      </c>
      <c r="I17" s="164">
        <v>246</v>
      </c>
      <c r="J17" s="164">
        <v>265</v>
      </c>
      <c r="K17" s="164">
        <v>281</v>
      </c>
      <c r="L17" s="164">
        <v>274</v>
      </c>
      <c r="M17" s="164">
        <v>274</v>
      </c>
      <c r="N17" s="164">
        <v>310</v>
      </c>
      <c r="O17" s="164">
        <v>368</v>
      </c>
      <c r="P17" s="164">
        <v>312</v>
      </c>
      <c r="Q17" s="164">
        <v>322</v>
      </c>
      <c r="R17" s="237" t="s">
        <v>75</v>
      </c>
      <c r="S17" s="164">
        <v>490</v>
      </c>
      <c r="T17" s="164">
        <v>516</v>
      </c>
      <c r="U17" s="164">
        <v>711</v>
      </c>
      <c r="V17" s="236">
        <v>678</v>
      </c>
      <c r="W17" s="236">
        <v>566</v>
      </c>
      <c r="X17" s="236">
        <v>609</v>
      </c>
      <c r="Y17" s="50">
        <v>349</v>
      </c>
      <c r="Z17" s="50">
        <v>497</v>
      </c>
      <c r="AA17" s="50">
        <v>454</v>
      </c>
      <c r="AB17" s="50">
        <v>418</v>
      </c>
      <c r="AC17" s="50">
        <v>437</v>
      </c>
      <c r="AD17" s="50">
        <v>393</v>
      </c>
      <c r="AE17" s="50">
        <v>395</v>
      </c>
    </row>
    <row r="18" spans="4:31" x14ac:dyDescent="0.2">
      <c r="H18" s="164"/>
      <c r="I18" s="164"/>
      <c r="J18" s="164"/>
      <c r="K18" s="164"/>
      <c r="L18" s="164"/>
      <c r="M18" s="164"/>
      <c r="N18" s="164"/>
      <c r="O18" s="164"/>
      <c r="P18" s="164"/>
      <c r="Q18" s="164"/>
      <c r="R18" s="164"/>
      <c r="S18" s="164"/>
      <c r="T18" s="164"/>
      <c r="U18" s="164"/>
      <c r="V18" s="236"/>
      <c r="W18" s="236"/>
      <c r="X18" s="236"/>
    </row>
    <row r="19" spans="4:31" x14ac:dyDescent="0.2">
      <c r="D19" s="65" t="s">
        <v>206</v>
      </c>
      <c r="H19" s="164"/>
      <c r="I19" s="164"/>
      <c r="J19" s="164"/>
      <c r="K19" s="164"/>
      <c r="L19" s="164"/>
      <c r="M19" s="164"/>
      <c r="N19" s="164"/>
      <c r="O19" s="164"/>
      <c r="P19" s="164"/>
      <c r="Q19" s="164"/>
      <c r="R19" s="164">
        <v>0</v>
      </c>
      <c r="S19" s="164">
        <v>0</v>
      </c>
      <c r="T19" s="164">
        <v>0</v>
      </c>
      <c r="U19" s="164">
        <v>0</v>
      </c>
      <c r="V19" s="164">
        <v>0</v>
      </c>
      <c r="W19" s="164">
        <v>0</v>
      </c>
      <c r="X19" s="164">
        <v>0</v>
      </c>
      <c r="Y19" s="50">
        <v>217</v>
      </c>
      <c r="Z19" s="50">
        <v>420</v>
      </c>
      <c r="AA19" s="50">
        <v>363</v>
      </c>
      <c r="AB19" s="50">
        <v>346</v>
      </c>
      <c r="AC19" s="50">
        <v>337</v>
      </c>
      <c r="AD19" s="50">
        <v>340</v>
      </c>
      <c r="AE19" s="50">
        <v>286</v>
      </c>
    </row>
    <row r="20" spans="4:31" x14ac:dyDescent="0.2">
      <c r="H20" s="164"/>
      <c r="I20" s="164"/>
      <c r="J20" s="164"/>
      <c r="K20" s="164"/>
      <c r="L20" s="164"/>
      <c r="M20" s="164"/>
      <c r="N20" s="164"/>
      <c r="O20" s="164"/>
      <c r="P20" s="164"/>
      <c r="V20" s="54"/>
    </row>
    <row r="21" spans="4:31" x14ac:dyDescent="0.2">
      <c r="D21" s="160" t="s">
        <v>207</v>
      </c>
      <c r="E21" s="50">
        <v>2422</v>
      </c>
      <c r="F21" s="50">
        <v>3115</v>
      </c>
      <c r="G21" s="50">
        <v>3643</v>
      </c>
      <c r="H21" s="164">
        <v>3112</v>
      </c>
      <c r="I21" s="164">
        <v>3567</v>
      </c>
      <c r="J21" s="164">
        <v>3721</v>
      </c>
      <c r="K21" s="164">
        <v>2436</v>
      </c>
      <c r="L21" s="164">
        <v>1025</v>
      </c>
      <c r="M21" s="164">
        <v>2933</v>
      </c>
      <c r="N21" s="164">
        <v>1229</v>
      </c>
      <c r="O21" s="164">
        <v>1149</v>
      </c>
      <c r="P21" s="164">
        <v>1450</v>
      </c>
      <c r="Q21" s="239">
        <v>1681</v>
      </c>
      <c r="R21" s="239">
        <v>1814</v>
      </c>
      <c r="S21" s="164">
        <v>832</v>
      </c>
      <c r="T21" s="164">
        <v>1067</v>
      </c>
      <c r="U21" s="164">
        <v>1239</v>
      </c>
      <c r="V21" s="236">
        <v>1170</v>
      </c>
      <c r="W21" s="236">
        <v>1246</v>
      </c>
      <c r="X21" s="236">
        <v>1186</v>
      </c>
      <c r="Y21" s="50">
        <v>124</v>
      </c>
      <c r="Z21" s="50">
        <v>189</v>
      </c>
      <c r="AA21" s="50">
        <v>169</v>
      </c>
      <c r="AB21" s="50">
        <v>163</v>
      </c>
      <c r="AC21" s="50">
        <v>144</v>
      </c>
      <c r="AD21" s="50">
        <v>174</v>
      </c>
      <c r="AE21" s="50">
        <v>188</v>
      </c>
    </row>
    <row r="22" spans="4:31" x14ac:dyDescent="0.2">
      <c r="D22" s="240"/>
      <c r="H22" s="164"/>
      <c r="I22" s="164"/>
      <c r="J22" s="164"/>
      <c r="K22" s="164"/>
      <c r="L22" s="164"/>
      <c r="M22" s="164"/>
      <c r="N22" s="164"/>
      <c r="O22" s="164"/>
      <c r="P22" s="164"/>
      <c r="Q22" s="239"/>
      <c r="R22" s="239"/>
      <c r="S22" s="164"/>
      <c r="T22" s="164"/>
      <c r="U22" s="164"/>
      <c r="V22" s="236"/>
      <c r="W22" s="236"/>
      <c r="X22" s="236"/>
    </row>
    <row r="23" spans="4:31" x14ac:dyDescent="0.2">
      <c r="D23" s="160" t="s">
        <v>215</v>
      </c>
      <c r="H23" s="164"/>
      <c r="I23" s="164"/>
      <c r="J23" s="164"/>
      <c r="K23" s="164"/>
      <c r="L23" s="164"/>
      <c r="M23" s="164"/>
      <c r="N23" s="164"/>
      <c r="O23" s="164"/>
      <c r="P23" s="164"/>
      <c r="Q23" s="239"/>
      <c r="R23" s="239"/>
      <c r="S23" s="164"/>
      <c r="T23" s="164"/>
      <c r="U23" s="164"/>
      <c r="V23" s="236"/>
      <c r="W23" s="236"/>
      <c r="X23" s="236"/>
      <c r="AC23" s="50">
        <v>45</v>
      </c>
      <c r="AD23" s="50">
        <v>57</v>
      </c>
      <c r="AE23" s="50">
        <v>65</v>
      </c>
    </row>
    <row r="24" spans="4:31" x14ac:dyDescent="0.2">
      <c r="D24" s="240"/>
      <c r="H24" s="164"/>
      <c r="I24" s="164"/>
      <c r="J24" s="164"/>
      <c r="K24" s="164"/>
      <c r="L24" s="164"/>
      <c r="M24" s="164"/>
      <c r="N24" s="164"/>
      <c r="O24" s="164"/>
      <c r="P24" s="164"/>
      <c r="Q24" s="239"/>
      <c r="R24" s="239"/>
      <c r="S24" s="164"/>
      <c r="T24" s="164"/>
      <c r="U24" s="164"/>
      <c r="V24" s="236"/>
      <c r="W24" s="236"/>
      <c r="X24" s="236"/>
    </row>
    <row r="25" spans="4:31" ht="14.25" x14ac:dyDescent="0.2">
      <c r="D25" s="160" t="s">
        <v>208</v>
      </c>
      <c r="H25" s="164"/>
      <c r="I25" s="164"/>
      <c r="J25" s="164"/>
      <c r="K25" s="164"/>
      <c r="L25" s="164"/>
      <c r="M25" s="164"/>
      <c r="N25" s="164"/>
      <c r="O25" s="164"/>
      <c r="P25" s="164"/>
      <c r="Q25" s="241" t="s">
        <v>72</v>
      </c>
      <c r="R25" s="239">
        <v>375</v>
      </c>
      <c r="S25" s="164">
        <v>384</v>
      </c>
      <c r="T25" s="164">
        <v>417</v>
      </c>
      <c r="U25" s="164">
        <v>500</v>
      </c>
      <c r="V25" s="236">
        <v>555</v>
      </c>
      <c r="W25" s="236">
        <v>576</v>
      </c>
      <c r="X25" s="236">
        <v>525</v>
      </c>
      <c r="Y25" s="50">
        <v>85</v>
      </c>
      <c r="Z25" s="50">
        <v>141</v>
      </c>
      <c r="AA25" s="50">
        <v>136</v>
      </c>
      <c r="AB25" s="50">
        <v>125</v>
      </c>
    </row>
    <row r="26" spans="4:31" x14ac:dyDescent="0.2">
      <c r="D26" s="161"/>
      <c r="H26" s="164"/>
      <c r="I26" s="164"/>
      <c r="J26" s="164"/>
      <c r="K26" s="164"/>
      <c r="L26" s="164"/>
      <c r="M26" s="164"/>
      <c r="N26" s="164"/>
      <c r="O26" s="164"/>
      <c r="P26" s="164"/>
      <c r="Q26" s="164"/>
      <c r="R26" s="36"/>
      <c r="S26" s="164"/>
      <c r="V26" s="54"/>
    </row>
    <row r="27" spans="4:31" x14ac:dyDescent="0.2">
      <c r="D27" s="160" t="s">
        <v>209</v>
      </c>
      <c r="E27" s="50">
        <v>1075</v>
      </c>
      <c r="F27" s="50">
        <v>1092</v>
      </c>
      <c r="G27" s="50">
        <v>1358</v>
      </c>
      <c r="H27" s="164">
        <v>1540</v>
      </c>
      <c r="I27" s="164">
        <v>1708</v>
      </c>
      <c r="J27" s="164">
        <v>1614</v>
      </c>
      <c r="K27" s="164">
        <v>1820</v>
      </c>
      <c r="L27" s="164">
        <v>1322</v>
      </c>
      <c r="M27" s="164">
        <v>1568</v>
      </c>
      <c r="N27" s="164"/>
      <c r="O27" s="164">
        <v>1651</v>
      </c>
      <c r="P27" s="164">
        <v>1757</v>
      </c>
      <c r="Q27" s="239">
        <v>1132</v>
      </c>
      <c r="R27" s="239">
        <v>1467</v>
      </c>
      <c r="S27" s="164">
        <v>1578</v>
      </c>
      <c r="T27" s="164">
        <v>973</v>
      </c>
      <c r="U27" s="164">
        <v>1364</v>
      </c>
      <c r="V27" s="242">
        <v>1348</v>
      </c>
      <c r="W27" s="164">
        <v>1578</v>
      </c>
      <c r="X27" s="164">
        <v>1843</v>
      </c>
      <c r="Y27" s="50">
        <v>33</v>
      </c>
      <c r="Z27" s="50">
        <v>61</v>
      </c>
      <c r="AA27" s="50">
        <v>54</v>
      </c>
      <c r="AB27" s="50">
        <v>64</v>
      </c>
    </row>
    <row r="28" spans="4:31" x14ac:dyDescent="0.2">
      <c r="D28" s="160"/>
      <c r="H28" s="164"/>
      <c r="I28" s="164"/>
      <c r="J28" s="164"/>
      <c r="K28" s="164"/>
      <c r="L28" s="164"/>
      <c r="M28" s="164"/>
      <c r="N28" s="164"/>
      <c r="O28" s="164"/>
      <c r="P28" s="164"/>
      <c r="Q28" s="239"/>
      <c r="R28" s="239"/>
      <c r="S28" s="164"/>
      <c r="T28" s="164"/>
      <c r="U28" s="164"/>
      <c r="V28" s="242"/>
      <c r="W28" s="164"/>
      <c r="X28" s="164"/>
    </row>
    <row r="29" spans="4:31" x14ac:dyDescent="0.2">
      <c r="D29" s="160" t="s">
        <v>216</v>
      </c>
      <c r="H29" s="164"/>
      <c r="I29" s="164"/>
      <c r="J29" s="164"/>
      <c r="K29" s="164"/>
      <c r="L29" s="164"/>
      <c r="M29" s="164"/>
      <c r="N29" s="164"/>
      <c r="O29" s="164"/>
      <c r="P29" s="164"/>
      <c r="Q29" s="239"/>
      <c r="R29" s="239"/>
      <c r="S29" s="164"/>
      <c r="T29" s="164"/>
      <c r="U29" s="164"/>
      <c r="V29" s="242"/>
      <c r="W29" s="164"/>
      <c r="X29" s="164"/>
      <c r="AC29" s="50">
        <v>92</v>
      </c>
      <c r="AD29" s="50">
        <v>133</v>
      </c>
      <c r="AE29" s="50">
        <v>88</v>
      </c>
    </row>
    <row r="30" spans="4:31" x14ac:dyDescent="0.2">
      <c r="D30" s="160"/>
      <c r="H30" s="164"/>
      <c r="I30" s="164"/>
      <c r="J30" s="164"/>
      <c r="K30" s="164"/>
      <c r="L30" s="164"/>
      <c r="M30" s="164"/>
      <c r="N30" s="164"/>
      <c r="O30" s="164"/>
      <c r="P30" s="164"/>
      <c r="Q30" s="239"/>
      <c r="R30" s="239"/>
      <c r="S30" s="164"/>
      <c r="T30" s="164"/>
      <c r="U30" s="164"/>
      <c r="V30" s="242"/>
      <c r="W30" s="164"/>
      <c r="X30" s="164"/>
    </row>
    <row r="31" spans="4:31" x14ac:dyDescent="0.2">
      <c r="D31" s="243" t="s">
        <v>217</v>
      </c>
      <c r="H31" s="164"/>
      <c r="I31" s="164"/>
      <c r="J31" s="164"/>
      <c r="K31" s="164"/>
      <c r="L31" s="164"/>
      <c r="M31" s="164"/>
      <c r="N31" s="164"/>
      <c r="O31" s="164"/>
      <c r="P31" s="164"/>
      <c r="Q31" s="239"/>
      <c r="R31" s="239"/>
      <c r="S31" s="164"/>
      <c r="T31" s="164"/>
      <c r="U31" s="164"/>
      <c r="V31" s="242"/>
      <c r="W31" s="164"/>
      <c r="X31" s="164"/>
      <c r="Y31" s="109">
        <f>SUM(Y15:Y29)</f>
        <v>1896</v>
      </c>
      <c r="Z31" s="109">
        <f>SUM(Z15:Z29)</f>
        <v>2731</v>
      </c>
      <c r="AA31" s="109">
        <f>SUM(AA15:AA29)</f>
        <v>2541</v>
      </c>
      <c r="AB31" s="109">
        <f>SUM(AB15:AB29)</f>
        <v>2375</v>
      </c>
      <c r="AC31" s="60">
        <v>2684</v>
      </c>
      <c r="AD31" s="60">
        <v>2493</v>
      </c>
      <c r="AE31" s="60">
        <v>1994</v>
      </c>
    </row>
    <row r="32" spans="4:31" x14ac:dyDescent="0.2">
      <c r="D32" s="160"/>
      <c r="H32" s="164"/>
      <c r="I32" s="164"/>
      <c r="J32" s="164"/>
      <c r="K32" s="164"/>
      <c r="L32" s="164"/>
      <c r="M32" s="164"/>
      <c r="N32" s="164"/>
      <c r="O32" s="164"/>
      <c r="P32" s="164"/>
      <c r="Q32" s="239"/>
      <c r="R32" s="239"/>
      <c r="S32" s="164"/>
      <c r="T32" s="164"/>
      <c r="U32" s="164"/>
      <c r="V32" s="242"/>
      <c r="W32" s="164"/>
      <c r="X32" s="164"/>
    </row>
    <row r="33" spans="2:31" x14ac:dyDescent="0.2">
      <c r="D33" s="161"/>
      <c r="H33" s="164"/>
      <c r="I33" s="164"/>
      <c r="J33" s="164"/>
      <c r="K33" s="164"/>
      <c r="L33" s="164"/>
      <c r="M33" s="164"/>
      <c r="N33" s="164"/>
      <c r="O33" s="164"/>
      <c r="P33" s="164"/>
      <c r="V33" s="54"/>
      <c r="AA33" s="54"/>
      <c r="AB33" s="54"/>
      <c r="AC33" s="54"/>
    </row>
    <row r="34" spans="2:31" x14ac:dyDescent="0.2">
      <c r="B34" s="54"/>
      <c r="C34" s="54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3"/>
      <c r="V34" s="53"/>
      <c r="W34" s="53"/>
      <c r="X34" s="53"/>
      <c r="Y34" s="53"/>
      <c r="Z34" s="53"/>
      <c r="AA34" s="53"/>
      <c r="AB34" s="53"/>
      <c r="AC34" s="53"/>
      <c r="AD34" s="53"/>
      <c r="AE34" s="53"/>
    </row>
    <row r="35" spans="2:31" x14ac:dyDescent="0.2">
      <c r="AA35" s="54"/>
      <c r="AB35" s="54"/>
      <c r="AC35" s="54"/>
    </row>
    <row r="36" spans="2:31" ht="25.5" x14ac:dyDescent="0.2">
      <c r="D36" s="160" t="s">
        <v>99</v>
      </c>
    </row>
    <row r="37" spans="2:31" ht="25.5" customHeight="1" x14ac:dyDescent="0.2">
      <c r="D37" s="70"/>
    </row>
    <row r="38" spans="2:31" ht="15.75" customHeight="1" x14ac:dyDescent="0.2">
      <c r="D38" s="70"/>
    </row>
    <row r="40" spans="2:31" x14ac:dyDescent="0.2">
      <c r="D40" s="50" t="s">
        <v>19</v>
      </c>
    </row>
    <row r="49" spans="2:37" x14ac:dyDescent="0.2">
      <c r="C49" s="71"/>
      <c r="D49" s="71"/>
      <c r="E49" s="71"/>
      <c r="F49" s="71"/>
      <c r="G49" s="71"/>
      <c r="H49" s="71"/>
      <c r="I49" s="71"/>
      <c r="J49" s="71"/>
      <c r="K49" s="71"/>
      <c r="L49" s="71"/>
      <c r="M49" s="71"/>
      <c r="N49" s="71"/>
      <c r="O49" s="71"/>
      <c r="P49" s="71"/>
      <c r="Q49" s="71"/>
      <c r="R49" s="71"/>
      <c r="S49" s="71"/>
      <c r="T49" s="71"/>
      <c r="U49" s="71"/>
      <c r="V49" s="71"/>
    </row>
    <row r="50" spans="2:37" x14ac:dyDescent="0.2">
      <c r="B50" s="72"/>
      <c r="C50" s="72"/>
      <c r="D50" s="72"/>
      <c r="E50" s="72"/>
      <c r="F50" s="72"/>
      <c r="G50" s="72"/>
      <c r="H50" s="72"/>
      <c r="I50" s="72"/>
      <c r="J50" s="72"/>
      <c r="K50" s="72"/>
      <c r="L50" s="72"/>
      <c r="M50" s="72"/>
      <c r="N50" s="72"/>
      <c r="O50" s="72"/>
      <c r="P50" s="72"/>
      <c r="Q50" s="72"/>
      <c r="R50" s="72"/>
      <c r="S50" s="72"/>
      <c r="T50" s="72"/>
      <c r="U50" s="72"/>
      <c r="V50" s="72"/>
    </row>
    <row r="51" spans="2:37" ht="9" customHeight="1" x14ac:dyDescent="0.2">
      <c r="D51" s="130"/>
      <c r="E51" s="130"/>
      <c r="F51" s="130"/>
      <c r="G51" s="130"/>
      <c r="H51" s="130"/>
      <c r="I51" s="130"/>
      <c r="J51" s="130"/>
      <c r="K51" s="130"/>
      <c r="L51" s="130"/>
      <c r="M51" s="130"/>
      <c r="N51" s="130"/>
      <c r="O51" s="130"/>
    </row>
    <row r="52" spans="2:37" x14ac:dyDescent="0.2">
      <c r="B52" s="258"/>
      <c r="C52" s="258"/>
      <c r="D52" s="258"/>
      <c r="E52" s="258"/>
      <c r="F52" s="258"/>
      <c r="G52" s="258"/>
      <c r="H52" s="258"/>
      <c r="I52" s="258"/>
      <c r="J52" s="258"/>
      <c r="K52" s="258"/>
      <c r="L52" s="258"/>
      <c r="M52" s="258"/>
      <c r="N52" s="258"/>
      <c r="O52" s="258"/>
      <c r="P52" s="258"/>
      <c r="Q52" s="258"/>
      <c r="R52" s="258"/>
      <c r="S52" s="258"/>
      <c r="T52" s="258"/>
      <c r="U52" s="258"/>
      <c r="V52" s="258"/>
      <c r="W52" s="258"/>
      <c r="X52" s="258"/>
      <c r="Y52" s="258"/>
      <c r="Z52" s="258"/>
      <c r="AA52" s="258"/>
      <c r="AB52" s="258"/>
      <c r="AC52" s="258"/>
      <c r="AD52" s="54"/>
      <c r="AE52" s="54"/>
      <c r="AF52" s="54"/>
      <c r="AG52" s="54"/>
      <c r="AH52" s="54"/>
      <c r="AI52" s="54"/>
      <c r="AJ52" s="54"/>
      <c r="AK52" s="54"/>
    </row>
    <row r="53" spans="2:37" x14ac:dyDescent="0.2">
      <c r="B53" s="54"/>
      <c r="C53" s="54"/>
      <c r="D53" s="254"/>
      <c r="E53" s="254"/>
      <c r="F53" s="254"/>
      <c r="G53" s="254"/>
      <c r="H53" s="254"/>
      <c r="I53" s="254"/>
      <c r="J53" s="254"/>
      <c r="K53" s="254"/>
      <c r="L53" s="254"/>
      <c r="M53" s="254"/>
      <c r="N53" s="254"/>
      <c r="O53" s="254"/>
      <c r="P53" s="54"/>
      <c r="Q53" s="54"/>
      <c r="R53" s="54"/>
      <c r="S53" s="54"/>
      <c r="T53" s="54"/>
      <c r="U53" s="54"/>
      <c r="V53" s="54"/>
      <c r="W53" s="54"/>
      <c r="X53" s="54"/>
      <c r="Y53" s="54"/>
      <c r="Z53" s="54"/>
      <c r="AA53" s="54"/>
      <c r="AB53" s="54"/>
      <c r="AC53" s="54"/>
      <c r="AD53" s="54"/>
      <c r="AE53" s="54"/>
      <c r="AF53" s="54"/>
      <c r="AG53" s="54"/>
      <c r="AH53" s="54"/>
      <c r="AI53" s="54"/>
      <c r="AJ53" s="54"/>
      <c r="AK53" s="54"/>
    </row>
    <row r="54" spans="2:37" x14ac:dyDescent="0.2">
      <c r="B54" s="54"/>
      <c r="C54" s="54"/>
      <c r="D54" s="54"/>
      <c r="E54" s="54"/>
      <c r="F54" s="54"/>
      <c r="G54" s="54"/>
      <c r="H54" s="54"/>
      <c r="I54" s="54"/>
      <c r="J54" s="54"/>
      <c r="K54" s="54"/>
      <c r="L54" s="54"/>
      <c r="M54" s="54"/>
      <c r="N54" s="54"/>
      <c r="O54" s="54"/>
      <c r="P54" s="54"/>
      <c r="Q54" s="54"/>
      <c r="R54" s="54"/>
      <c r="S54" s="54"/>
      <c r="T54" s="54"/>
      <c r="U54" s="54"/>
      <c r="V54" s="54"/>
      <c r="W54" s="54"/>
      <c r="X54" s="54"/>
      <c r="Y54" s="54"/>
      <c r="Z54" s="54"/>
      <c r="AA54" s="54"/>
      <c r="AB54" s="54"/>
      <c r="AC54" s="54"/>
      <c r="AD54" s="54"/>
      <c r="AE54" s="54"/>
      <c r="AF54" s="54"/>
      <c r="AG54" s="54"/>
      <c r="AH54" s="54"/>
      <c r="AI54" s="54"/>
      <c r="AJ54" s="54"/>
      <c r="AK54" s="54"/>
    </row>
    <row r="55" spans="2:37" x14ac:dyDescent="0.2">
      <c r="B55" s="54"/>
      <c r="C55" s="54"/>
      <c r="D55" s="54"/>
      <c r="E55" s="54"/>
      <c r="F55" s="54"/>
      <c r="G55" s="54"/>
      <c r="H55" s="54"/>
      <c r="I55" s="54"/>
      <c r="J55" s="54"/>
      <c r="K55" s="54"/>
      <c r="L55" s="54"/>
      <c r="M55" s="54"/>
      <c r="N55" s="54"/>
      <c r="O55" s="54"/>
      <c r="P55" s="54"/>
      <c r="Q55" s="54"/>
      <c r="R55" s="246"/>
      <c r="S55" s="246"/>
      <c r="T55" s="246"/>
      <c r="U55" s="246"/>
      <c r="V55" s="246"/>
      <c r="W55" s="246"/>
      <c r="X55" s="246"/>
      <c r="Y55" s="246"/>
      <c r="Z55" s="246"/>
      <c r="AA55" s="246"/>
      <c r="AB55" s="246"/>
      <c r="AC55" s="246"/>
      <c r="AD55" s="246"/>
      <c r="AE55" s="246"/>
      <c r="AF55" s="26"/>
      <c r="AG55" s="26"/>
      <c r="AH55" s="26"/>
      <c r="AI55" s="26"/>
      <c r="AJ55" s="26"/>
      <c r="AK55" s="26"/>
    </row>
    <row r="56" spans="2:37" x14ac:dyDescent="0.2">
      <c r="B56" s="54"/>
      <c r="C56" s="54"/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247"/>
      <c r="S56" s="247"/>
      <c r="T56" s="247"/>
      <c r="U56" s="247"/>
      <c r="V56" s="247"/>
      <c r="W56" s="247"/>
      <c r="X56" s="247"/>
      <c r="Y56" s="247"/>
      <c r="Z56" s="247"/>
      <c r="AA56" s="247"/>
      <c r="AB56" s="247"/>
      <c r="AC56" s="248"/>
      <c r="AD56" s="54"/>
      <c r="AE56" s="54"/>
      <c r="AF56" s="54"/>
      <c r="AG56" s="54"/>
      <c r="AH56" s="54"/>
      <c r="AI56" s="54"/>
      <c r="AJ56" s="54"/>
      <c r="AK56" s="54"/>
    </row>
    <row r="57" spans="2:37" x14ac:dyDescent="0.2">
      <c r="B57" s="54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4"/>
      <c r="R57" s="54"/>
      <c r="S57" s="54"/>
      <c r="T57" s="54"/>
      <c r="U57" s="54"/>
      <c r="V57" s="54"/>
      <c r="W57" s="54"/>
      <c r="X57" s="54"/>
      <c r="Y57" s="54"/>
      <c r="Z57" s="54"/>
      <c r="AA57" s="54"/>
      <c r="AB57" s="54"/>
      <c r="AC57" s="54"/>
      <c r="AD57" s="54"/>
      <c r="AE57" s="54"/>
      <c r="AF57" s="54"/>
      <c r="AG57" s="54"/>
      <c r="AH57" s="54"/>
      <c r="AI57" s="54"/>
      <c r="AJ57" s="54"/>
      <c r="AK57" s="54"/>
    </row>
    <row r="58" spans="2:37" x14ac:dyDescent="0.2">
      <c r="B58" s="54"/>
      <c r="C58" s="54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4"/>
      <c r="R58" s="54"/>
      <c r="S58" s="54"/>
      <c r="T58" s="54"/>
      <c r="U58" s="54"/>
      <c r="V58" s="54"/>
      <c r="W58" s="54"/>
      <c r="X58" s="54"/>
      <c r="Y58" s="54"/>
      <c r="Z58" s="54"/>
      <c r="AA58" s="54"/>
      <c r="AB58" s="54"/>
      <c r="AC58" s="54"/>
      <c r="AD58" s="54"/>
      <c r="AE58" s="54"/>
      <c r="AF58" s="54"/>
      <c r="AG58" s="54"/>
      <c r="AH58" s="54"/>
      <c r="AI58" s="54"/>
      <c r="AJ58" s="54"/>
      <c r="AK58" s="54"/>
    </row>
  </sheetData>
  <mergeCells count="1">
    <mergeCell ref="B8:D8"/>
  </mergeCells>
  <pageMargins left="0.7" right="0.7" top="0.75" bottom="0.75" header="0.3" footer="0.3"/>
  <pageSetup scale="80" orientation="portrait" r:id="rId1"/>
  <colBreaks count="1" manualBreakCount="1">
    <brk id="30" max="1048575" man="1"/>
  </colBreaks>
  <drawing r:id="rId2"/>
  <legacyDrawing r:id="rId3"/>
  <oleObjects>
    <mc:AlternateContent xmlns:mc="http://schemas.openxmlformats.org/markup-compatibility/2006">
      <mc:Choice Requires="x14">
        <oleObject progId="MSPhotoEd.3" shapeId="16385" r:id="rId4">
          <objectPr defaultSize="0" autoPict="0" r:id="rId5">
            <anchor moveWithCells="1" sizeWithCells="1">
              <from>
                <xdr:col>0</xdr:col>
                <xdr:colOff>0</xdr:colOff>
                <xdr:row>0</xdr:row>
                <xdr:rowOff>9525</xdr:rowOff>
              </from>
              <to>
                <xdr:col>2</xdr:col>
                <xdr:colOff>19050</xdr:colOff>
                <xdr:row>4</xdr:row>
                <xdr:rowOff>0</xdr:rowOff>
              </to>
            </anchor>
          </objectPr>
        </oleObject>
      </mc:Choice>
      <mc:Fallback>
        <oleObject progId="MSPhotoEd.3" shapeId="16385" r:id="rId4"/>
      </mc:Fallback>
    </mc:AlternateContent>
  </oleObjects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4:AK58"/>
  <sheetViews>
    <sheetView zoomScaleNormal="100" workbookViewId="0">
      <pane xSplit="4" ySplit="11" topLeftCell="AC12" activePane="bottomRight" state="frozen"/>
      <selection pane="topRight" activeCell="E1" sqref="E1"/>
      <selection pane="bottomLeft" activeCell="A12" sqref="A12"/>
      <selection pane="bottomRight" activeCell="D4" sqref="D4"/>
    </sheetView>
  </sheetViews>
  <sheetFormatPr defaultRowHeight="12.75" x14ac:dyDescent="0.2"/>
  <cols>
    <col min="1" max="1" width="9.140625" style="50"/>
    <col min="2" max="2" width="6.140625" style="50" customWidth="1"/>
    <col min="3" max="3" width="3" style="50" customWidth="1"/>
    <col min="4" max="4" width="36.5703125" style="50" customWidth="1"/>
    <col min="5" max="9" width="8.28515625" style="50" customWidth="1"/>
    <col min="10" max="11" width="8.7109375" style="50" customWidth="1"/>
    <col min="12" max="12" width="8" style="50" customWidth="1"/>
    <col min="13" max="13" width="8.28515625" style="50" customWidth="1"/>
    <col min="14" max="14" width="7.5703125" style="50" customWidth="1"/>
    <col min="15" max="15" width="7.7109375" style="50" customWidth="1"/>
    <col min="16" max="16" width="7.140625" style="50" customWidth="1"/>
    <col min="17" max="17" width="7.28515625" style="50" customWidth="1"/>
    <col min="18" max="18" width="7.85546875" style="50" customWidth="1"/>
    <col min="19" max="19" width="7.140625" style="50" customWidth="1"/>
    <col min="20" max="20" width="7.42578125" style="50" customWidth="1"/>
    <col min="21" max="21" width="7.28515625" style="50" customWidth="1"/>
    <col min="22" max="22" width="7" style="50" customWidth="1"/>
    <col min="23" max="24" width="12.7109375" style="50" customWidth="1"/>
    <col min="25" max="25" width="11.42578125" style="50" customWidth="1"/>
    <col min="26" max="28" width="12.7109375" style="50" customWidth="1"/>
    <col min="29" max="29" width="13.85546875" style="50" customWidth="1"/>
    <col min="30" max="30" width="11.7109375" style="50" customWidth="1"/>
    <col min="31" max="31" width="10.5703125" style="50" customWidth="1"/>
    <col min="32" max="16384" width="9.140625" style="50"/>
  </cols>
  <sheetData>
    <row r="4" spans="2:32" ht="15" x14ac:dyDescent="0.25">
      <c r="T4" s="171"/>
      <c r="U4" s="171"/>
      <c r="V4" s="171"/>
      <c r="W4" s="171"/>
      <c r="X4" s="171"/>
      <c r="Y4" s="171"/>
      <c r="Z4" s="171"/>
      <c r="AA4" s="171"/>
      <c r="AB4" s="171"/>
      <c r="AC4" s="171"/>
    </row>
    <row r="5" spans="2:32" ht="9" customHeight="1" x14ac:dyDescent="0.2"/>
    <row r="8" spans="2:32" ht="29.25" customHeight="1" x14ac:dyDescent="0.25">
      <c r="B8" s="51"/>
      <c r="D8" s="256" t="s">
        <v>237</v>
      </c>
      <c r="E8" s="257"/>
      <c r="F8" s="257"/>
      <c r="G8" s="257"/>
      <c r="H8" s="257"/>
      <c r="I8" s="257"/>
      <c r="J8" s="257"/>
      <c r="K8" s="257"/>
      <c r="L8" s="257"/>
      <c r="M8" s="257"/>
      <c r="N8" s="257"/>
      <c r="O8" s="257"/>
      <c r="P8" s="257"/>
      <c r="Q8" s="257"/>
      <c r="R8" s="257"/>
      <c r="S8" s="257"/>
      <c r="T8" s="257"/>
      <c r="U8" s="257"/>
      <c r="V8" s="257"/>
      <c r="W8" s="257"/>
      <c r="X8" s="257"/>
      <c r="Y8" s="257"/>
      <c r="Z8" s="257"/>
      <c r="AA8" s="257"/>
      <c r="AB8" s="250"/>
      <c r="AC8" s="250"/>
      <c r="AD8" s="250"/>
    </row>
    <row r="9" spans="2:32" x14ac:dyDescent="0.2">
      <c r="D9" s="257"/>
      <c r="E9" s="257"/>
      <c r="F9" s="257"/>
      <c r="G9" s="257"/>
      <c r="H9" s="257"/>
      <c r="I9" s="257"/>
      <c r="J9" s="257"/>
      <c r="K9" s="257"/>
      <c r="L9" s="257"/>
      <c r="M9" s="257"/>
      <c r="N9" s="257"/>
      <c r="O9" s="257"/>
      <c r="P9" s="257"/>
      <c r="Q9" s="257"/>
      <c r="R9" s="257"/>
      <c r="S9" s="257"/>
      <c r="T9" s="257"/>
      <c r="U9" s="257"/>
      <c r="V9" s="257"/>
      <c r="W9" s="257"/>
      <c r="X9" s="257"/>
      <c r="Y9" s="257"/>
      <c r="Z9" s="257"/>
      <c r="AA9" s="257"/>
      <c r="AB9" s="250"/>
      <c r="AC9" s="250"/>
      <c r="AD9" s="250"/>
    </row>
    <row r="10" spans="2:32" x14ac:dyDescent="0.2">
      <c r="D10" s="250"/>
      <c r="E10" s="250"/>
      <c r="F10" s="250"/>
      <c r="G10" s="250"/>
      <c r="H10" s="250"/>
      <c r="I10" s="250"/>
      <c r="J10" s="250"/>
      <c r="K10" s="250"/>
      <c r="L10" s="250"/>
      <c r="M10" s="250"/>
      <c r="N10" s="250"/>
      <c r="O10" s="250"/>
      <c r="P10" s="250"/>
      <c r="Q10" s="250"/>
      <c r="R10" s="250"/>
      <c r="S10" s="250"/>
      <c r="T10" s="250"/>
      <c r="U10" s="250"/>
      <c r="V10" s="250"/>
      <c r="W10" s="250"/>
      <c r="X10" s="250"/>
      <c r="Y10" s="250"/>
      <c r="Z10" s="250"/>
      <c r="AA10" s="250"/>
      <c r="AB10" s="250"/>
      <c r="AC10" s="251"/>
      <c r="AD10" s="250"/>
    </row>
    <row r="11" spans="2:32" x14ac:dyDescent="0.2">
      <c r="D11" s="55"/>
      <c r="E11" s="55">
        <v>1987</v>
      </c>
      <c r="F11" s="55">
        <v>1988</v>
      </c>
      <c r="G11" s="55">
        <v>1989</v>
      </c>
      <c r="H11" s="55">
        <v>1990</v>
      </c>
      <c r="I11" s="55">
        <v>1991</v>
      </c>
      <c r="J11" s="55">
        <v>1992</v>
      </c>
      <c r="K11" s="55">
        <v>1993</v>
      </c>
      <c r="L11" s="55">
        <v>1994</v>
      </c>
      <c r="M11" s="55">
        <v>1995</v>
      </c>
      <c r="N11" s="55">
        <v>1996</v>
      </c>
      <c r="O11" s="55">
        <v>1997</v>
      </c>
      <c r="P11" s="55">
        <v>1998</v>
      </c>
      <c r="Q11" s="55">
        <v>1999</v>
      </c>
      <c r="R11" s="56">
        <v>2000</v>
      </c>
      <c r="S11" s="56">
        <v>2001</v>
      </c>
      <c r="T11" s="82">
        <v>2002</v>
      </c>
      <c r="U11" s="82">
        <v>2003</v>
      </c>
      <c r="V11" s="56">
        <v>2004</v>
      </c>
      <c r="W11" s="56">
        <v>2005</v>
      </c>
      <c r="X11" s="56">
        <v>2006</v>
      </c>
      <c r="Y11" s="235">
        <v>2010</v>
      </c>
      <c r="Z11" s="235">
        <v>2011</v>
      </c>
      <c r="AA11" s="235">
        <v>2012</v>
      </c>
      <c r="AB11" s="235">
        <v>2013</v>
      </c>
      <c r="AC11" s="235" t="s">
        <v>198</v>
      </c>
      <c r="AD11" s="235" t="s">
        <v>199</v>
      </c>
      <c r="AE11" s="235" t="s">
        <v>220</v>
      </c>
      <c r="AF11" s="235" t="s">
        <v>227</v>
      </c>
    </row>
    <row r="12" spans="2:32" x14ac:dyDescent="0.2">
      <c r="V12" s="54"/>
    </row>
    <row r="13" spans="2:32" x14ac:dyDescent="0.2">
      <c r="D13" s="85" t="s">
        <v>203</v>
      </c>
      <c r="H13" s="164"/>
      <c r="I13" s="164"/>
      <c r="J13" s="164"/>
      <c r="K13" s="164"/>
      <c r="L13" s="164"/>
      <c r="M13" s="164"/>
      <c r="N13" s="164"/>
      <c r="P13" s="164"/>
      <c r="V13" s="54"/>
    </row>
    <row r="14" spans="2:32" x14ac:dyDescent="0.2">
      <c r="H14" s="164"/>
      <c r="I14" s="164"/>
      <c r="J14" s="164"/>
      <c r="K14" s="164"/>
      <c r="L14" s="164"/>
      <c r="M14" s="164"/>
      <c r="N14" s="164"/>
      <c r="P14" s="164"/>
      <c r="V14" s="54"/>
    </row>
    <row r="15" spans="2:32" x14ac:dyDescent="0.2">
      <c r="D15" s="65" t="s">
        <v>204</v>
      </c>
      <c r="E15" s="50">
        <v>158</v>
      </c>
      <c r="F15" s="50">
        <v>190</v>
      </c>
      <c r="G15" s="50">
        <v>223</v>
      </c>
      <c r="H15" s="164">
        <v>267</v>
      </c>
      <c r="I15" s="164">
        <v>271</v>
      </c>
      <c r="J15" s="164">
        <v>286</v>
      </c>
      <c r="K15" s="164">
        <v>253</v>
      </c>
      <c r="L15" s="164">
        <v>218</v>
      </c>
      <c r="M15" s="164">
        <v>250</v>
      </c>
      <c r="N15" s="164">
        <v>580</v>
      </c>
      <c r="O15" s="164">
        <v>708</v>
      </c>
      <c r="P15" s="164">
        <v>767</v>
      </c>
      <c r="Q15" s="164">
        <v>760</v>
      </c>
      <c r="R15" s="164">
        <v>796</v>
      </c>
      <c r="S15" s="164">
        <v>812</v>
      </c>
      <c r="T15" s="164">
        <v>805</v>
      </c>
      <c r="U15" s="164">
        <v>807</v>
      </c>
      <c r="V15" s="236">
        <v>961</v>
      </c>
      <c r="W15" s="236">
        <v>902</v>
      </c>
      <c r="X15" s="236">
        <v>915</v>
      </c>
      <c r="Y15" s="164">
        <v>1088</v>
      </c>
      <c r="Z15" s="164">
        <v>1423</v>
      </c>
      <c r="AA15" s="164">
        <v>1365</v>
      </c>
      <c r="AB15" s="164">
        <v>1259</v>
      </c>
      <c r="AC15" s="164">
        <v>1300</v>
      </c>
      <c r="AD15" s="49">
        <v>1117</v>
      </c>
      <c r="AE15" s="49">
        <v>805</v>
      </c>
      <c r="AF15" s="49">
        <v>732</v>
      </c>
    </row>
    <row r="16" spans="2:32" x14ac:dyDescent="0.2">
      <c r="H16" s="164"/>
      <c r="I16" s="164"/>
      <c r="J16" s="164"/>
      <c r="K16" s="164"/>
      <c r="L16" s="164"/>
      <c r="M16" s="164"/>
      <c r="N16" s="164"/>
      <c r="O16" s="164"/>
      <c r="P16" s="164"/>
      <c r="V16" s="54"/>
      <c r="AD16" s="252"/>
      <c r="AE16" s="252"/>
      <c r="AF16" s="252"/>
    </row>
    <row r="17" spans="4:32" ht="14.25" x14ac:dyDescent="0.2">
      <c r="D17" s="65" t="s">
        <v>205</v>
      </c>
      <c r="E17" s="50">
        <v>170</v>
      </c>
      <c r="F17" s="50">
        <v>154</v>
      </c>
      <c r="G17" s="50">
        <v>172</v>
      </c>
      <c r="H17" s="164">
        <v>205</v>
      </c>
      <c r="I17" s="164">
        <v>246</v>
      </c>
      <c r="J17" s="164">
        <v>265</v>
      </c>
      <c r="K17" s="164">
        <v>281</v>
      </c>
      <c r="L17" s="164">
        <v>274</v>
      </c>
      <c r="M17" s="164">
        <v>274</v>
      </c>
      <c r="N17" s="164">
        <v>310</v>
      </c>
      <c r="O17" s="164">
        <v>368</v>
      </c>
      <c r="P17" s="164">
        <v>312</v>
      </c>
      <c r="Q17" s="164">
        <v>322</v>
      </c>
      <c r="R17" s="237" t="s">
        <v>75</v>
      </c>
      <c r="S17" s="164">
        <v>490</v>
      </c>
      <c r="T17" s="164">
        <v>516</v>
      </c>
      <c r="U17" s="164">
        <v>711</v>
      </c>
      <c r="V17" s="236">
        <v>678</v>
      </c>
      <c r="W17" s="236">
        <v>566</v>
      </c>
      <c r="X17" s="236">
        <v>609</v>
      </c>
      <c r="Y17" s="50">
        <v>349</v>
      </c>
      <c r="Z17" s="50">
        <v>497</v>
      </c>
      <c r="AA17" s="50">
        <v>454</v>
      </c>
      <c r="AB17" s="50">
        <v>418</v>
      </c>
      <c r="AC17" s="50">
        <v>437</v>
      </c>
      <c r="AD17" s="50">
        <v>393</v>
      </c>
      <c r="AE17" s="50">
        <v>395</v>
      </c>
      <c r="AF17" s="50">
        <v>392</v>
      </c>
    </row>
    <row r="18" spans="4:32" x14ac:dyDescent="0.2">
      <c r="H18" s="164"/>
      <c r="I18" s="164"/>
      <c r="J18" s="164"/>
      <c r="K18" s="164"/>
      <c r="L18" s="164"/>
      <c r="M18" s="164"/>
      <c r="N18" s="164"/>
      <c r="O18" s="164"/>
      <c r="P18" s="164"/>
      <c r="Q18" s="164"/>
      <c r="R18" s="164"/>
      <c r="S18" s="164"/>
      <c r="T18" s="164"/>
      <c r="U18" s="164"/>
      <c r="V18" s="236"/>
      <c r="W18" s="236"/>
      <c r="X18" s="236"/>
    </row>
    <row r="19" spans="4:32" x14ac:dyDescent="0.2">
      <c r="D19" s="65" t="s">
        <v>206</v>
      </c>
      <c r="H19" s="164"/>
      <c r="I19" s="164"/>
      <c r="J19" s="164"/>
      <c r="K19" s="164"/>
      <c r="L19" s="164"/>
      <c r="M19" s="164"/>
      <c r="N19" s="164"/>
      <c r="O19" s="164"/>
      <c r="P19" s="164"/>
      <c r="Q19" s="164"/>
      <c r="R19" s="164">
        <v>0</v>
      </c>
      <c r="S19" s="164">
        <v>0</v>
      </c>
      <c r="T19" s="164">
        <v>0</v>
      </c>
      <c r="U19" s="164">
        <v>0</v>
      </c>
      <c r="V19" s="164">
        <v>0</v>
      </c>
      <c r="W19" s="164">
        <v>0</v>
      </c>
      <c r="X19" s="164">
        <v>0</v>
      </c>
      <c r="Y19" s="50">
        <v>217</v>
      </c>
      <c r="Z19" s="50">
        <v>420</v>
      </c>
      <c r="AA19" s="50">
        <v>363</v>
      </c>
      <c r="AB19" s="50">
        <v>346</v>
      </c>
      <c r="AC19" s="50">
        <v>337</v>
      </c>
      <c r="AD19" s="50">
        <v>340</v>
      </c>
      <c r="AE19" s="50">
        <v>286</v>
      </c>
      <c r="AF19" s="50">
        <v>256</v>
      </c>
    </row>
    <row r="20" spans="4:32" x14ac:dyDescent="0.2">
      <c r="H20" s="164"/>
      <c r="I20" s="164"/>
      <c r="J20" s="164"/>
      <c r="K20" s="164"/>
      <c r="L20" s="164"/>
      <c r="M20" s="164"/>
      <c r="N20" s="164"/>
      <c r="O20" s="164"/>
      <c r="P20" s="164"/>
      <c r="V20" s="54"/>
    </row>
    <row r="21" spans="4:32" x14ac:dyDescent="0.2">
      <c r="D21" s="160" t="s">
        <v>207</v>
      </c>
      <c r="E21" s="50">
        <v>2422</v>
      </c>
      <c r="F21" s="50">
        <v>3115</v>
      </c>
      <c r="G21" s="50">
        <v>3643</v>
      </c>
      <c r="H21" s="164">
        <v>3112</v>
      </c>
      <c r="I21" s="164">
        <v>3567</v>
      </c>
      <c r="J21" s="164">
        <v>3721</v>
      </c>
      <c r="K21" s="164">
        <v>2436</v>
      </c>
      <c r="L21" s="164">
        <v>1025</v>
      </c>
      <c r="M21" s="164">
        <v>2933</v>
      </c>
      <c r="N21" s="164">
        <v>1229</v>
      </c>
      <c r="O21" s="164">
        <v>1149</v>
      </c>
      <c r="P21" s="164">
        <v>1450</v>
      </c>
      <c r="Q21" s="239">
        <v>1681</v>
      </c>
      <c r="R21" s="239">
        <v>1814</v>
      </c>
      <c r="S21" s="164">
        <v>832</v>
      </c>
      <c r="T21" s="164">
        <v>1067</v>
      </c>
      <c r="U21" s="164">
        <v>1239</v>
      </c>
      <c r="V21" s="236">
        <v>1170</v>
      </c>
      <c r="W21" s="236">
        <v>1246</v>
      </c>
      <c r="X21" s="236">
        <v>1186</v>
      </c>
      <c r="Y21" s="50">
        <v>124</v>
      </c>
      <c r="Z21" s="50">
        <v>189</v>
      </c>
      <c r="AA21" s="50">
        <v>169</v>
      </c>
      <c r="AB21" s="50">
        <v>163</v>
      </c>
      <c r="AC21" s="50">
        <v>144</v>
      </c>
      <c r="AD21" s="50">
        <v>174</v>
      </c>
      <c r="AE21" s="50">
        <v>188</v>
      </c>
      <c r="AF21" s="50">
        <v>187</v>
      </c>
    </row>
    <row r="22" spans="4:32" x14ac:dyDescent="0.2">
      <c r="D22" s="240"/>
      <c r="H22" s="164"/>
      <c r="I22" s="164"/>
      <c r="J22" s="164"/>
      <c r="K22" s="164"/>
      <c r="L22" s="164"/>
      <c r="M22" s="164"/>
      <c r="N22" s="164"/>
      <c r="O22" s="164"/>
      <c r="P22" s="164"/>
      <c r="Q22" s="239"/>
      <c r="R22" s="239"/>
      <c r="S22" s="164"/>
      <c r="T22" s="164"/>
      <c r="U22" s="164"/>
      <c r="V22" s="236"/>
      <c r="W22" s="236"/>
      <c r="X22" s="236"/>
    </row>
    <row r="23" spans="4:32" x14ac:dyDescent="0.2">
      <c r="D23" s="160" t="s">
        <v>215</v>
      </c>
      <c r="H23" s="164"/>
      <c r="I23" s="164"/>
      <c r="J23" s="164"/>
      <c r="K23" s="164"/>
      <c r="L23" s="164"/>
      <c r="M23" s="164"/>
      <c r="N23" s="164"/>
      <c r="O23" s="164"/>
      <c r="P23" s="164"/>
      <c r="Q23" s="239"/>
      <c r="R23" s="239"/>
      <c r="S23" s="164"/>
      <c r="T23" s="164"/>
      <c r="U23" s="164"/>
      <c r="V23" s="236"/>
      <c r="W23" s="236"/>
      <c r="X23" s="236"/>
      <c r="AC23" s="50">
        <v>45</v>
      </c>
      <c r="AD23" s="50">
        <v>57</v>
      </c>
      <c r="AE23" s="50">
        <v>65</v>
      </c>
      <c r="AF23" s="50">
        <v>73</v>
      </c>
    </row>
    <row r="24" spans="4:32" x14ac:dyDescent="0.2">
      <c r="D24" s="240"/>
      <c r="H24" s="164"/>
      <c r="I24" s="164"/>
      <c r="J24" s="164"/>
      <c r="K24" s="164"/>
      <c r="L24" s="164"/>
      <c r="M24" s="164"/>
      <c r="N24" s="164"/>
      <c r="O24" s="164"/>
      <c r="P24" s="164"/>
      <c r="Q24" s="239"/>
      <c r="R24" s="239"/>
      <c r="S24" s="164"/>
      <c r="T24" s="164"/>
      <c r="U24" s="164"/>
      <c r="V24" s="236"/>
      <c r="W24" s="236"/>
      <c r="X24" s="236"/>
    </row>
    <row r="25" spans="4:32" ht="14.25" x14ac:dyDescent="0.2">
      <c r="D25" s="160" t="s">
        <v>208</v>
      </c>
      <c r="H25" s="164"/>
      <c r="I25" s="164"/>
      <c r="J25" s="164"/>
      <c r="K25" s="164"/>
      <c r="L25" s="164"/>
      <c r="M25" s="164"/>
      <c r="N25" s="164"/>
      <c r="O25" s="164"/>
      <c r="P25" s="164"/>
      <c r="Q25" s="241" t="s">
        <v>72</v>
      </c>
      <c r="R25" s="239">
        <v>375</v>
      </c>
      <c r="S25" s="164">
        <v>384</v>
      </c>
      <c r="T25" s="164">
        <v>417</v>
      </c>
      <c r="U25" s="164">
        <v>500</v>
      </c>
      <c r="V25" s="236">
        <v>555</v>
      </c>
      <c r="W25" s="236">
        <v>576</v>
      </c>
      <c r="X25" s="236">
        <v>525</v>
      </c>
      <c r="Y25" s="50">
        <v>85</v>
      </c>
      <c r="Z25" s="50">
        <v>141</v>
      </c>
      <c r="AA25" s="50">
        <v>136</v>
      </c>
      <c r="AB25" s="50">
        <v>125</v>
      </c>
      <c r="AC25" s="50">
        <v>120</v>
      </c>
      <c r="AD25" s="50">
        <v>131</v>
      </c>
      <c r="AE25" s="50">
        <v>48</v>
      </c>
      <c r="AF25" s="50">
        <v>21</v>
      </c>
    </row>
    <row r="26" spans="4:32" x14ac:dyDescent="0.2">
      <c r="D26" s="161"/>
      <c r="H26" s="164"/>
      <c r="I26" s="164"/>
      <c r="J26" s="164"/>
      <c r="K26" s="164"/>
      <c r="L26" s="164"/>
      <c r="M26" s="164"/>
      <c r="N26" s="164"/>
      <c r="O26" s="164"/>
      <c r="P26" s="164"/>
      <c r="Q26" s="164"/>
      <c r="R26" s="36"/>
      <c r="S26" s="164"/>
      <c r="V26" s="54"/>
    </row>
    <row r="27" spans="4:32" x14ac:dyDescent="0.2">
      <c r="D27" s="160" t="s">
        <v>209</v>
      </c>
      <c r="E27" s="50">
        <v>1075</v>
      </c>
      <c r="F27" s="50">
        <v>1092</v>
      </c>
      <c r="G27" s="50">
        <v>1358</v>
      </c>
      <c r="H27" s="164">
        <v>1540</v>
      </c>
      <c r="I27" s="164">
        <v>1708</v>
      </c>
      <c r="J27" s="164">
        <v>1614</v>
      </c>
      <c r="K27" s="164">
        <v>1820</v>
      </c>
      <c r="L27" s="164">
        <v>1322</v>
      </c>
      <c r="M27" s="164">
        <v>1568</v>
      </c>
      <c r="N27" s="164"/>
      <c r="O27" s="164">
        <v>1651</v>
      </c>
      <c r="P27" s="164">
        <v>1757</v>
      </c>
      <c r="Q27" s="239">
        <v>1132</v>
      </c>
      <c r="R27" s="239">
        <v>1467</v>
      </c>
      <c r="S27" s="164">
        <v>1578</v>
      </c>
      <c r="T27" s="164">
        <v>973</v>
      </c>
      <c r="U27" s="164">
        <v>1364</v>
      </c>
      <c r="V27" s="242">
        <v>1348</v>
      </c>
      <c r="W27" s="164">
        <v>1578</v>
      </c>
      <c r="X27" s="164">
        <v>1843</v>
      </c>
      <c r="Y27" s="50">
        <v>33</v>
      </c>
      <c r="Z27" s="50">
        <v>61</v>
      </c>
      <c r="AA27" s="50">
        <v>54</v>
      </c>
      <c r="AB27" s="50">
        <v>64</v>
      </c>
      <c r="AC27" s="50">
        <v>52</v>
      </c>
      <c r="AD27" s="50">
        <v>52</v>
      </c>
      <c r="AE27" s="50">
        <v>43</v>
      </c>
      <c r="AF27" s="50">
        <v>40</v>
      </c>
    </row>
    <row r="28" spans="4:32" x14ac:dyDescent="0.2">
      <c r="D28" s="160"/>
      <c r="E28" s="164"/>
      <c r="F28" s="164"/>
      <c r="G28" s="164"/>
      <c r="H28" s="164"/>
      <c r="I28" s="164"/>
      <c r="J28" s="164"/>
      <c r="K28" s="164"/>
      <c r="L28" s="164"/>
      <c r="M28" s="164"/>
      <c r="N28" s="164"/>
      <c r="O28" s="164"/>
      <c r="P28" s="164"/>
      <c r="Q28" s="239"/>
      <c r="R28" s="239"/>
      <c r="S28" s="164"/>
      <c r="T28" s="164"/>
      <c r="U28" s="164"/>
      <c r="V28" s="242"/>
      <c r="W28" s="164"/>
      <c r="X28" s="164"/>
    </row>
    <row r="29" spans="4:32" x14ac:dyDescent="0.2">
      <c r="D29" s="160" t="s">
        <v>216</v>
      </c>
      <c r="E29" s="164"/>
      <c r="F29" s="164"/>
      <c r="G29" s="164"/>
      <c r="H29" s="164"/>
      <c r="I29" s="164"/>
      <c r="J29" s="164"/>
      <c r="K29" s="164"/>
      <c r="L29" s="164"/>
      <c r="M29" s="164"/>
      <c r="N29" s="164"/>
      <c r="O29" s="164"/>
      <c r="P29" s="164"/>
      <c r="Q29" s="239"/>
      <c r="R29" s="239"/>
      <c r="S29" s="164"/>
      <c r="T29" s="164"/>
      <c r="U29" s="164"/>
      <c r="V29" s="242"/>
      <c r="W29" s="164"/>
      <c r="X29" s="164"/>
      <c r="AC29" s="50">
        <v>92</v>
      </c>
      <c r="AD29" s="50">
        <v>133</v>
      </c>
      <c r="AE29" s="50">
        <v>88</v>
      </c>
      <c r="AF29" s="50">
        <v>37</v>
      </c>
    </row>
    <row r="30" spans="4:32" x14ac:dyDescent="0.2">
      <c r="D30" s="160"/>
      <c r="E30" s="164"/>
      <c r="F30" s="164"/>
      <c r="G30" s="164"/>
      <c r="H30" s="164"/>
      <c r="I30" s="164"/>
      <c r="J30" s="164"/>
      <c r="K30" s="164"/>
      <c r="L30" s="164"/>
      <c r="M30" s="164"/>
      <c r="N30" s="164"/>
      <c r="O30" s="164"/>
      <c r="P30" s="164"/>
      <c r="Q30" s="239"/>
      <c r="R30" s="239"/>
      <c r="S30" s="164"/>
      <c r="T30" s="164"/>
      <c r="U30" s="164"/>
      <c r="V30" s="242"/>
      <c r="W30" s="164"/>
      <c r="X30" s="164"/>
      <c r="AC30" s="66"/>
      <c r="AF30" s="66"/>
    </row>
    <row r="31" spans="4:32" x14ac:dyDescent="0.2">
      <c r="D31" s="243" t="s">
        <v>217</v>
      </c>
      <c r="E31" s="164"/>
      <c r="F31" s="164"/>
      <c r="G31" s="164"/>
      <c r="H31" s="164"/>
      <c r="I31" s="164"/>
      <c r="J31" s="164"/>
      <c r="K31" s="164"/>
      <c r="L31" s="164"/>
      <c r="M31" s="164"/>
      <c r="N31" s="164"/>
      <c r="O31" s="164"/>
      <c r="P31" s="164"/>
      <c r="Q31" s="239"/>
      <c r="R31" s="239"/>
      <c r="S31" s="164"/>
      <c r="T31" s="164"/>
      <c r="U31" s="164"/>
      <c r="V31" s="242"/>
      <c r="W31" s="164"/>
      <c r="X31" s="164"/>
      <c r="AC31" s="60">
        <f>SUM(AC15:AC30)</f>
        <v>2527</v>
      </c>
      <c r="AD31" s="60">
        <f>SUM(AD15:AD30)</f>
        <v>2397</v>
      </c>
      <c r="AE31" s="60">
        <f>SUM(AE15:AE30)</f>
        <v>1918</v>
      </c>
      <c r="AF31" s="60">
        <f>SUM(AF15:AF30)</f>
        <v>1738</v>
      </c>
    </row>
    <row r="32" spans="4:32" x14ac:dyDescent="0.2">
      <c r="D32" s="160"/>
      <c r="E32" s="164"/>
      <c r="F32" s="164"/>
      <c r="G32" s="164"/>
      <c r="H32" s="164"/>
      <c r="I32" s="164"/>
      <c r="J32" s="164"/>
      <c r="K32" s="164"/>
      <c r="L32" s="164"/>
      <c r="M32" s="164"/>
      <c r="N32" s="164"/>
      <c r="O32" s="164"/>
      <c r="P32" s="164"/>
      <c r="Q32" s="239"/>
      <c r="R32" s="239"/>
      <c r="S32" s="164"/>
      <c r="T32" s="164"/>
      <c r="U32" s="164"/>
      <c r="V32" s="242"/>
      <c r="W32" s="164"/>
      <c r="X32" s="164"/>
    </row>
    <row r="33" spans="2:32" x14ac:dyDescent="0.2">
      <c r="D33" s="161"/>
      <c r="E33" s="164"/>
      <c r="F33" s="164"/>
      <c r="G33" s="164"/>
      <c r="H33" s="164"/>
      <c r="I33" s="164"/>
      <c r="J33" s="164"/>
      <c r="K33" s="164"/>
      <c r="L33" s="164"/>
      <c r="M33" s="164"/>
      <c r="N33" s="164"/>
      <c r="O33" s="164"/>
      <c r="P33" s="164"/>
      <c r="V33" s="54"/>
      <c r="AA33" s="54"/>
      <c r="AB33" s="54"/>
      <c r="AC33" s="54"/>
    </row>
    <row r="34" spans="2:32" x14ac:dyDescent="0.2">
      <c r="B34" s="54"/>
      <c r="C34" s="54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3"/>
      <c r="V34" s="53"/>
      <c r="W34" s="53"/>
      <c r="X34" s="53"/>
      <c r="Y34" s="53"/>
      <c r="Z34" s="53"/>
      <c r="AA34" s="53"/>
      <c r="AB34" s="53"/>
      <c r="AC34" s="53"/>
      <c r="AD34" s="53"/>
      <c r="AE34" s="53"/>
      <c r="AF34" s="53"/>
    </row>
    <row r="35" spans="2:32" x14ac:dyDescent="0.2">
      <c r="AA35" s="54"/>
      <c r="AB35" s="54"/>
      <c r="AC35" s="54"/>
    </row>
    <row r="36" spans="2:32" x14ac:dyDescent="0.2">
      <c r="D36" s="70" t="s">
        <v>222</v>
      </c>
    </row>
    <row r="37" spans="2:32" ht="53.25" customHeight="1" x14ac:dyDescent="0.2">
      <c r="D37" s="125" t="s">
        <v>223</v>
      </c>
      <c r="E37" s="125"/>
      <c r="F37" s="125"/>
      <c r="G37" s="125"/>
      <c r="H37" s="125"/>
      <c r="I37" s="125"/>
      <c r="J37" s="125"/>
      <c r="K37" s="125"/>
      <c r="L37" s="125"/>
      <c r="M37" s="125"/>
      <c r="N37" s="125"/>
      <c r="O37" s="125"/>
      <c r="P37" s="125"/>
      <c r="Q37" s="125"/>
      <c r="R37" s="125"/>
      <c r="S37" s="125"/>
      <c r="T37" s="125"/>
      <c r="U37" s="125"/>
      <c r="V37" s="125"/>
      <c r="W37" s="125"/>
      <c r="X37" s="125"/>
      <c r="Y37" s="125"/>
      <c r="Z37" s="125"/>
      <c r="AA37" s="125"/>
      <c r="AB37" s="125"/>
      <c r="AC37" s="125"/>
      <c r="AD37" s="125"/>
      <c r="AE37" s="125"/>
    </row>
    <row r="38" spans="2:32" ht="15.75" customHeight="1" x14ac:dyDescent="0.2">
      <c r="D38" s="125"/>
      <c r="E38" s="125"/>
      <c r="F38" s="125"/>
      <c r="G38" s="125"/>
      <c r="H38" s="125"/>
      <c r="I38" s="125"/>
      <c r="J38" s="125"/>
      <c r="K38" s="125"/>
      <c r="L38" s="125"/>
      <c r="M38" s="125"/>
      <c r="N38" s="125"/>
      <c r="O38" s="125"/>
      <c r="P38" s="125"/>
      <c r="Q38" s="125"/>
      <c r="R38" s="125"/>
      <c r="S38" s="125"/>
      <c r="T38" s="125"/>
      <c r="U38" s="125"/>
      <c r="V38" s="125"/>
      <c r="W38" s="125"/>
      <c r="X38" s="125"/>
      <c r="Y38" s="125"/>
      <c r="Z38" s="125"/>
      <c r="AA38" s="125"/>
      <c r="AB38" s="125"/>
      <c r="AC38" s="125"/>
      <c r="AD38" s="125"/>
      <c r="AE38" s="125"/>
    </row>
    <row r="40" spans="2:32" x14ac:dyDescent="0.2">
      <c r="D40" s="50" t="s">
        <v>19</v>
      </c>
    </row>
    <row r="49" spans="2:37" x14ac:dyDescent="0.2">
      <c r="C49" s="71"/>
      <c r="D49" s="71"/>
      <c r="E49" s="71"/>
      <c r="F49" s="71"/>
      <c r="G49" s="71"/>
      <c r="H49" s="71"/>
      <c r="I49" s="71"/>
      <c r="J49" s="71"/>
      <c r="K49" s="71"/>
      <c r="L49" s="71"/>
      <c r="M49" s="71"/>
      <c r="N49" s="71"/>
      <c r="O49" s="71"/>
      <c r="P49" s="71"/>
      <c r="Q49" s="71"/>
      <c r="R49" s="71"/>
      <c r="S49" s="71"/>
      <c r="T49" s="71"/>
      <c r="U49" s="71"/>
      <c r="V49" s="71"/>
    </row>
    <row r="50" spans="2:37" x14ac:dyDescent="0.2">
      <c r="B50" s="72"/>
      <c r="C50" s="72"/>
      <c r="D50" s="72"/>
      <c r="E50" s="72"/>
      <c r="F50" s="72"/>
      <c r="G50" s="72"/>
      <c r="H50" s="72"/>
      <c r="I50" s="72"/>
      <c r="J50" s="72"/>
      <c r="K50" s="72"/>
      <c r="L50" s="72"/>
      <c r="M50" s="72"/>
      <c r="N50" s="72"/>
      <c r="O50" s="72"/>
      <c r="P50" s="72"/>
      <c r="Q50" s="72"/>
      <c r="R50" s="72"/>
      <c r="S50" s="72"/>
      <c r="T50" s="72"/>
      <c r="U50" s="72"/>
      <c r="V50" s="72"/>
    </row>
    <row r="51" spans="2:37" ht="9" customHeight="1" x14ac:dyDescent="0.2">
      <c r="D51" s="130"/>
      <c r="E51" s="130"/>
      <c r="F51" s="130"/>
      <c r="G51" s="130"/>
      <c r="H51" s="130"/>
      <c r="I51" s="130"/>
      <c r="J51" s="130"/>
      <c r="K51" s="130"/>
      <c r="L51" s="130"/>
      <c r="M51" s="130"/>
      <c r="N51" s="130"/>
      <c r="O51" s="130"/>
    </row>
    <row r="52" spans="2:37" x14ac:dyDescent="0.2">
      <c r="B52" s="253"/>
      <c r="C52" s="253"/>
      <c r="D52" s="253"/>
      <c r="E52" s="253"/>
      <c r="F52" s="253"/>
      <c r="G52" s="253"/>
      <c r="H52" s="253"/>
      <c r="I52" s="253"/>
      <c r="J52" s="253"/>
      <c r="K52" s="253"/>
      <c r="L52" s="253"/>
      <c r="M52" s="253"/>
      <c r="N52" s="253"/>
      <c r="O52" s="253"/>
      <c r="P52" s="253"/>
      <c r="Q52" s="253"/>
      <c r="R52" s="253"/>
      <c r="S52" s="253"/>
      <c r="T52" s="253"/>
      <c r="U52" s="253"/>
      <c r="V52" s="253"/>
      <c r="W52" s="253"/>
      <c r="X52" s="253"/>
      <c r="Y52" s="253"/>
      <c r="Z52" s="253"/>
      <c r="AA52" s="253"/>
      <c r="AB52" s="253"/>
      <c r="AC52" s="253"/>
      <c r="AD52" s="54"/>
      <c r="AE52" s="54"/>
      <c r="AF52" s="54"/>
      <c r="AG52" s="54"/>
      <c r="AH52" s="54"/>
      <c r="AI52" s="54"/>
      <c r="AJ52" s="54"/>
      <c r="AK52" s="54"/>
    </row>
    <row r="53" spans="2:37" x14ac:dyDescent="0.2">
      <c r="B53" s="54"/>
      <c r="C53" s="54"/>
      <c r="D53" s="254"/>
      <c r="E53" s="254"/>
      <c r="F53" s="254"/>
      <c r="G53" s="254"/>
      <c r="H53" s="254"/>
      <c r="I53" s="254"/>
      <c r="J53" s="254"/>
      <c r="K53" s="254"/>
      <c r="L53" s="254"/>
      <c r="M53" s="254"/>
      <c r="N53" s="254"/>
      <c r="O53" s="254"/>
      <c r="P53" s="54"/>
      <c r="Q53" s="54"/>
      <c r="R53" s="54"/>
      <c r="S53" s="54"/>
      <c r="T53" s="54"/>
      <c r="U53" s="54"/>
      <c r="V53" s="54"/>
      <c r="W53" s="54"/>
      <c r="X53" s="54"/>
      <c r="Y53" s="54"/>
      <c r="Z53" s="54"/>
      <c r="AA53" s="54"/>
      <c r="AB53" s="54"/>
      <c r="AC53" s="54"/>
      <c r="AD53" s="54"/>
      <c r="AE53" s="54"/>
      <c r="AF53" s="54"/>
      <c r="AG53" s="54"/>
      <c r="AH53" s="54"/>
      <c r="AI53" s="54"/>
      <c r="AJ53" s="54"/>
      <c r="AK53" s="54"/>
    </row>
    <row r="54" spans="2:37" x14ac:dyDescent="0.2">
      <c r="B54" s="54"/>
      <c r="C54" s="54"/>
      <c r="D54" s="54"/>
      <c r="E54" s="54"/>
      <c r="F54" s="54"/>
      <c r="G54" s="54"/>
      <c r="H54" s="54"/>
      <c r="I54" s="54"/>
      <c r="J54" s="54"/>
      <c r="K54" s="54"/>
      <c r="L54" s="54"/>
      <c r="M54" s="54"/>
      <c r="N54" s="54"/>
      <c r="O54" s="54"/>
      <c r="P54" s="54"/>
      <c r="Q54" s="54"/>
      <c r="R54" s="54"/>
      <c r="S54" s="54"/>
      <c r="T54" s="54"/>
      <c r="U54" s="54"/>
      <c r="V54" s="54"/>
      <c r="W54" s="54"/>
      <c r="X54" s="54"/>
      <c r="Y54" s="54"/>
      <c r="Z54" s="54"/>
      <c r="AA54" s="54"/>
      <c r="AB54" s="54"/>
      <c r="AC54" s="54"/>
      <c r="AD54" s="54"/>
      <c r="AE54" s="54"/>
      <c r="AF54" s="54"/>
      <c r="AG54" s="54"/>
      <c r="AH54" s="54"/>
      <c r="AI54" s="54"/>
      <c r="AJ54" s="54"/>
      <c r="AK54" s="54"/>
    </row>
    <row r="55" spans="2:37" x14ac:dyDescent="0.2">
      <c r="B55" s="54"/>
      <c r="C55" s="54"/>
      <c r="D55" s="54"/>
      <c r="E55" s="54"/>
      <c r="F55" s="54"/>
      <c r="G55" s="54"/>
      <c r="H55" s="54"/>
      <c r="I55" s="54"/>
      <c r="J55" s="54"/>
      <c r="K55" s="54"/>
      <c r="L55" s="54"/>
      <c r="M55" s="54"/>
      <c r="N55" s="54"/>
      <c r="O55" s="54"/>
      <c r="P55" s="54"/>
      <c r="Q55" s="54"/>
      <c r="R55" s="246"/>
      <c r="S55" s="246"/>
      <c r="T55" s="246"/>
      <c r="U55" s="246"/>
      <c r="V55" s="246"/>
      <c r="W55" s="246"/>
      <c r="X55" s="246"/>
      <c r="Y55" s="246"/>
      <c r="Z55" s="246"/>
      <c r="AA55" s="246"/>
      <c r="AB55" s="246"/>
      <c r="AC55" s="246"/>
      <c r="AD55" s="246"/>
      <c r="AE55" s="246"/>
      <c r="AF55" s="26"/>
      <c r="AG55" s="26"/>
      <c r="AH55" s="26"/>
      <c r="AI55" s="26"/>
      <c r="AJ55" s="26"/>
      <c r="AK55" s="26"/>
    </row>
    <row r="56" spans="2:37" x14ac:dyDescent="0.2">
      <c r="B56" s="54"/>
      <c r="C56" s="54"/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247"/>
      <c r="S56" s="247"/>
      <c r="T56" s="247"/>
      <c r="U56" s="247"/>
      <c r="V56" s="247"/>
      <c r="W56" s="247"/>
      <c r="X56" s="247"/>
      <c r="Y56" s="247"/>
      <c r="Z56" s="247"/>
      <c r="AA56" s="247"/>
      <c r="AB56" s="247"/>
      <c r="AC56" s="248"/>
      <c r="AD56" s="54"/>
      <c r="AE56" s="54"/>
      <c r="AF56" s="54"/>
      <c r="AG56" s="54"/>
      <c r="AH56" s="54"/>
      <c r="AI56" s="54"/>
      <c r="AJ56" s="54"/>
      <c r="AK56" s="54"/>
    </row>
    <row r="57" spans="2:37" x14ac:dyDescent="0.2">
      <c r="B57" s="54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4"/>
      <c r="R57" s="54"/>
      <c r="S57" s="54"/>
      <c r="T57" s="54"/>
      <c r="U57" s="54"/>
      <c r="V57" s="54"/>
      <c r="W57" s="54"/>
      <c r="X57" s="54"/>
      <c r="Y57" s="54"/>
      <c r="Z57" s="54"/>
      <c r="AA57" s="54"/>
      <c r="AB57" s="54"/>
      <c r="AC57" s="54"/>
      <c r="AD57" s="54"/>
      <c r="AE57" s="54"/>
      <c r="AF57" s="54"/>
      <c r="AG57" s="54"/>
      <c r="AH57" s="54"/>
      <c r="AI57" s="54"/>
      <c r="AJ57" s="54"/>
      <c r="AK57" s="54"/>
    </row>
    <row r="58" spans="2:37" x14ac:dyDescent="0.2">
      <c r="B58" s="54"/>
      <c r="C58" s="54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4"/>
      <c r="R58" s="54"/>
      <c r="S58" s="54"/>
      <c r="T58" s="54"/>
      <c r="U58" s="54"/>
      <c r="V58" s="54"/>
      <c r="W58" s="54"/>
      <c r="X58" s="54"/>
      <c r="Y58" s="54"/>
      <c r="Z58" s="54"/>
      <c r="AA58" s="54"/>
      <c r="AB58" s="54"/>
      <c r="AC58" s="54"/>
      <c r="AD58" s="54"/>
      <c r="AE58" s="54"/>
      <c r="AF58" s="54"/>
      <c r="AG58" s="54"/>
      <c r="AH58" s="54"/>
      <c r="AI58" s="54"/>
      <c r="AJ58" s="54"/>
      <c r="AK58" s="54"/>
    </row>
  </sheetData>
  <mergeCells count="1">
    <mergeCell ref="B52:AC52"/>
  </mergeCells>
  <pageMargins left="0.7" right="0.7" top="0.75" bottom="0.7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MSPhotoEd.3" shapeId="15362" r:id="rId4">
          <objectPr defaultSize="0" autoPict="0" r:id="rId5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1</xdr:col>
                <xdr:colOff>209550</xdr:colOff>
                <xdr:row>2</xdr:row>
                <xdr:rowOff>28575</xdr:rowOff>
              </to>
            </anchor>
          </objectPr>
        </oleObject>
      </mc:Choice>
      <mc:Fallback>
        <oleObject progId="MSPhotoEd.3" shapeId="15362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4:AF70"/>
  <sheetViews>
    <sheetView view="pageBreakPreview" zoomScaleNormal="100" workbookViewId="0">
      <selection activeCell="C32" sqref="C32"/>
    </sheetView>
  </sheetViews>
  <sheetFormatPr defaultRowHeight="12.75" outlineLevelRow="1" outlineLevelCol="1" x14ac:dyDescent="0.2"/>
  <cols>
    <col min="1" max="1" width="6.140625" customWidth="1"/>
    <col min="2" max="2" width="12.5703125" customWidth="1"/>
    <col min="3" max="3" width="15.5703125" customWidth="1"/>
    <col min="4" max="13" width="7.7109375" hidden="1" customWidth="1" outlineLevel="1"/>
    <col min="14" max="14" width="7.7109375" hidden="1" customWidth="1" collapsed="1"/>
    <col min="15" max="15" width="7.7109375" hidden="1" customWidth="1"/>
    <col min="16" max="17" width="8.7109375" hidden="1" customWidth="1"/>
    <col min="18" max="19" width="8.28515625" hidden="1" customWidth="1"/>
    <col min="20" max="20" width="7.42578125" customWidth="1"/>
    <col min="21" max="24" width="7.28515625" customWidth="1"/>
    <col min="25" max="25" width="7.5703125" customWidth="1"/>
    <col min="26" max="27" width="7.42578125" customWidth="1"/>
    <col min="28" max="28" width="7.28515625" customWidth="1"/>
    <col min="29" max="29" width="7.5703125" customWidth="1"/>
    <col min="30" max="30" width="9.28515625" bestFit="1" customWidth="1"/>
  </cols>
  <sheetData>
    <row r="4" spans="1:32" ht="15" x14ac:dyDescent="0.25">
      <c r="Y4" s="75" t="s">
        <v>59</v>
      </c>
      <c r="Z4" s="76"/>
      <c r="AA4" s="76"/>
      <c r="AB4" s="76"/>
      <c r="AC4" s="76"/>
      <c r="AD4" s="32"/>
    </row>
    <row r="5" spans="1:32" s="31" customFormat="1" ht="9" customHeight="1" x14ac:dyDescent="0.2"/>
    <row r="7" spans="1:32" x14ac:dyDescent="0.2">
      <c r="AD7" s="22"/>
    </row>
    <row r="8" spans="1:32" ht="15.75" x14ac:dyDescent="0.25">
      <c r="A8" s="1" t="s">
        <v>61</v>
      </c>
      <c r="B8" s="74" t="s">
        <v>60</v>
      </c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74"/>
      <c r="V8" s="74"/>
      <c r="W8" s="74"/>
      <c r="X8" s="74"/>
      <c r="Y8" s="74"/>
      <c r="Z8" s="74"/>
      <c r="AA8" s="74"/>
      <c r="AB8" s="74"/>
      <c r="AC8" s="74"/>
      <c r="AD8" s="22"/>
    </row>
    <row r="9" spans="1:32" x14ac:dyDescent="0.2">
      <c r="AD9" s="22"/>
    </row>
    <row r="10" spans="1:32" x14ac:dyDescent="0.2">
      <c r="AD10" s="22"/>
    </row>
    <row r="11" spans="1:32" s="7" customFormat="1" x14ac:dyDescent="0.2">
      <c r="B11" s="24"/>
      <c r="C11" s="24"/>
      <c r="D11" s="24">
        <v>1980</v>
      </c>
      <c r="E11" s="24">
        <v>1981</v>
      </c>
      <c r="F11" s="24">
        <v>1982</v>
      </c>
      <c r="G11" s="24">
        <v>1983</v>
      </c>
      <c r="H11" s="24">
        <v>1984</v>
      </c>
      <c r="I11" s="24">
        <v>1985</v>
      </c>
      <c r="J11" s="24">
        <v>1986</v>
      </c>
      <c r="K11" s="24">
        <v>1987</v>
      </c>
      <c r="L11" s="24">
        <v>1988</v>
      </c>
      <c r="M11" s="24">
        <v>1989</v>
      </c>
      <c r="N11" s="24">
        <v>1990</v>
      </c>
      <c r="O11" s="24">
        <v>1991</v>
      </c>
      <c r="P11" s="24">
        <v>1992</v>
      </c>
      <c r="Q11" s="24">
        <v>1993</v>
      </c>
      <c r="R11" s="24">
        <v>1994</v>
      </c>
      <c r="S11" s="24">
        <v>1995</v>
      </c>
      <c r="T11" s="24">
        <v>1996</v>
      </c>
      <c r="U11" s="24">
        <v>1997</v>
      </c>
      <c r="V11" s="24">
        <v>1998</v>
      </c>
      <c r="W11" s="24">
        <v>1999</v>
      </c>
      <c r="X11" s="25">
        <v>2000</v>
      </c>
      <c r="Y11" s="25">
        <v>2001</v>
      </c>
      <c r="Z11" s="25">
        <v>2002</v>
      </c>
      <c r="AA11" s="25">
        <v>2003</v>
      </c>
      <c r="AB11" s="25">
        <v>2004</v>
      </c>
      <c r="AC11" s="25">
        <v>2005</v>
      </c>
      <c r="AD11" s="38"/>
    </row>
    <row r="12" spans="1:32" ht="9" customHeight="1" x14ac:dyDescent="0.2">
      <c r="A12" s="22"/>
      <c r="AD12" s="22"/>
    </row>
    <row r="13" spans="1:32" x14ac:dyDescent="0.2">
      <c r="B13" t="s">
        <v>11</v>
      </c>
      <c r="D13" s="9">
        <v>19</v>
      </c>
      <c r="E13" s="9">
        <v>20</v>
      </c>
      <c r="F13" s="9">
        <v>20</v>
      </c>
      <c r="G13" s="9">
        <v>20</v>
      </c>
      <c r="H13" s="9">
        <v>24</v>
      </c>
      <c r="I13" s="9">
        <v>30</v>
      </c>
      <c r="J13" s="9">
        <v>31</v>
      </c>
      <c r="K13" s="9">
        <v>34</v>
      </c>
      <c r="L13" s="9">
        <v>35</v>
      </c>
      <c r="M13" s="9">
        <v>39</v>
      </c>
      <c r="N13" s="9">
        <v>42</v>
      </c>
      <c r="O13" s="9">
        <v>44</v>
      </c>
      <c r="P13" s="9">
        <v>46</v>
      </c>
      <c r="Q13" s="9">
        <v>48</v>
      </c>
      <c r="R13" s="9">
        <v>47</v>
      </c>
      <c r="S13" s="9">
        <v>48</v>
      </c>
      <c r="T13" s="9">
        <v>54</v>
      </c>
      <c r="U13" s="9">
        <v>71</v>
      </c>
      <c r="V13" s="9">
        <v>75</v>
      </c>
      <c r="W13" s="9">
        <v>77</v>
      </c>
      <c r="X13" s="9">
        <v>84</v>
      </c>
      <c r="Y13" s="9">
        <v>79</v>
      </c>
      <c r="Z13" s="9">
        <v>74</v>
      </c>
      <c r="AA13" s="9">
        <v>76</v>
      </c>
      <c r="AB13" s="9">
        <v>74</v>
      </c>
      <c r="AC13" s="9">
        <v>76</v>
      </c>
      <c r="AD13" s="37"/>
    </row>
    <row r="14" spans="1:32" x14ac:dyDescent="0.2"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D14" s="39"/>
      <c r="AE14" t="str">
        <f>B13</f>
        <v>Doctors</v>
      </c>
      <c r="AF14" s="13">
        <f>S13</f>
        <v>48</v>
      </c>
    </row>
    <row r="15" spans="1:32" ht="14.25" x14ac:dyDescent="0.2">
      <c r="B15" t="s">
        <v>12</v>
      </c>
      <c r="D15" s="9">
        <v>2</v>
      </c>
      <c r="E15" s="9">
        <v>5</v>
      </c>
      <c r="F15" s="9">
        <v>6</v>
      </c>
      <c r="G15" s="9">
        <v>6</v>
      </c>
      <c r="H15" s="9">
        <v>6</v>
      </c>
      <c r="I15" s="9">
        <v>6</v>
      </c>
      <c r="J15" s="9">
        <v>8</v>
      </c>
      <c r="K15" s="9">
        <v>8</v>
      </c>
      <c r="L15" s="9">
        <v>9</v>
      </c>
      <c r="M15" s="9">
        <v>9</v>
      </c>
      <c r="N15" s="9">
        <v>8</v>
      </c>
      <c r="O15" s="9">
        <v>11</v>
      </c>
      <c r="P15" s="9">
        <v>11</v>
      </c>
      <c r="Q15" s="9">
        <v>12</v>
      </c>
      <c r="R15" s="9">
        <v>12</v>
      </c>
      <c r="S15" s="9">
        <v>12</v>
      </c>
      <c r="T15" s="9">
        <v>12</v>
      </c>
      <c r="U15" s="9">
        <v>13</v>
      </c>
      <c r="V15" s="9">
        <v>16</v>
      </c>
      <c r="W15" s="9">
        <v>18</v>
      </c>
      <c r="X15" s="9">
        <v>14</v>
      </c>
      <c r="Y15" s="9">
        <v>18</v>
      </c>
      <c r="Z15" s="9">
        <v>16</v>
      </c>
      <c r="AA15" s="9">
        <v>19</v>
      </c>
      <c r="AB15" s="9">
        <v>18</v>
      </c>
      <c r="AC15" s="9">
        <v>19</v>
      </c>
      <c r="AD15" s="35"/>
      <c r="AE15" t="str">
        <f>B15</f>
        <v>Dentists1</v>
      </c>
      <c r="AF15" s="13">
        <f>S15</f>
        <v>12</v>
      </c>
    </row>
    <row r="16" spans="1:32" x14ac:dyDescent="0.2"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D16" s="36"/>
      <c r="AE16" t="str">
        <f>B19</f>
        <v>staff nurses2</v>
      </c>
      <c r="AF16" s="13">
        <f>S19</f>
        <v>71</v>
      </c>
    </row>
    <row r="17" spans="2:32" x14ac:dyDescent="0.2">
      <c r="B17" t="s">
        <v>13</v>
      </c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D17" s="36"/>
      <c r="AE17" t="str">
        <f>B21</f>
        <v>midwives3</v>
      </c>
      <c r="AF17" s="13">
        <f>S21</f>
        <v>15</v>
      </c>
    </row>
    <row r="18" spans="2:32" x14ac:dyDescent="0.2"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D18" s="36"/>
      <c r="AF18" s="13"/>
    </row>
    <row r="19" spans="2:32" ht="14.25" x14ac:dyDescent="0.2">
      <c r="B19" s="27" t="s">
        <v>14</v>
      </c>
      <c r="D19" s="9">
        <v>27</v>
      </c>
      <c r="E19" s="9">
        <v>27</v>
      </c>
      <c r="F19" s="9">
        <v>33</v>
      </c>
      <c r="G19" s="9">
        <v>35</v>
      </c>
      <c r="H19" s="9">
        <v>40</v>
      </c>
      <c r="I19" s="9">
        <v>40</v>
      </c>
      <c r="J19" s="9">
        <v>40</v>
      </c>
      <c r="K19" s="9">
        <v>45</v>
      </c>
      <c r="L19" s="9">
        <v>50</v>
      </c>
      <c r="M19" s="9">
        <v>53</v>
      </c>
      <c r="N19" s="9">
        <v>53</v>
      </c>
      <c r="O19" s="9">
        <v>67</v>
      </c>
      <c r="P19" s="9">
        <v>68</v>
      </c>
      <c r="Q19" s="9">
        <v>70</v>
      </c>
      <c r="R19" s="9">
        <v>71</v>
      </c>
      <c r="S19" s="9">
        <v>71</v>
      </c>
      <c r="T19" s="9">
        <v>74</v>
      </c>
      <c r="U19" s="9">
        <v>89</v>
      </c>
      <c r="V19" s="9">
        <v>119</v>
      </c>
      <c r="W19" s="9">
        <v>143</v>
      </c>
      <c r="X19" s="9">
        <v>153</v>
      </c>
      <c r="Y19" s="9">
        <v>146</v>
      </c>
      <c r="Z19" s="9">
        <v>146</v>
      </c>
      <c r="AA19" s="9">
        <v>146</v>
      </c>
      <c r="AB19" s="9">
        <v>142</v>
      </c>
      <c r="AC19" s="9">
        <v>140</v>
      </c>
      <c r="AD19" s="35"/>
      <c r="AE19" t="str">
        <f>B23</f>
        <v>community health4</v>
      </c>
      <c r="AF19" s="13">
        <f>S23</f>
        <v>11</v>
      </c>
    </row>
    <row r="20" spans="2:32" x14ac:dyDescent="0.2">
      <c r="B20" s="27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D20" s="36"/>
      <c r="AE20" t="str">
        <f>B25</f>
        <v>practical nurses</v>
      </c>
      <c r="AF20" s="13">
        <f>S25+S27</f>
        <v>44</v>
      </c>
    </row>
    <row r="21" spans="2:32" ht="14.25" x14ac:dyDescent="0.2">
      <c r="B21" s="27" t="s">
        <v>15</v>
      </c>
      <c r="D21" s="9">
        <v>12</v>
      </c>
      <c r="E21" s="9">
        <v>12</v>
      </c>
      <c r="F21" s="9">
        <v>14</v>
      </c>
      <c r="G21" s="9">
        <v>14</v>
      </c>
      <c r="H21" s="9">
        <v>16</v>
      </c>
      <c r="I21" s="9">
        <v>16</v>
      </c>
      <c r="J21" s="9">
        <v>16</v>
      </c>
      <c r="K21" s="9">
        <v>15</v>
      </c>
      <c r="L21" s="9">
        <v>15</v>
      </c>
      <c r="M21" s="9">
        <v>15</v>
      </c>
      <c r="N21" s="9">
        <v>14</v>
      </c>
      <c r="O21" s="9">
        <v>14</v>
      </c>
      <c r="P21" s="9">
        <v>14</v>
      </c>
      <c r="Q21" s="9">
        <v>15</v>
      </c>
      <c r="R21" s="9">
        <v>15</v>
      </c>
      <c r="S21" s="9">
        <v>15</v>
      </c>
      <c r="T21" s="9">
        <v>16</v>
      </c>
      <c r="U21" s="9">
        <v>22</v>
      </c>
      <c r="V21" s="9">
        <v>22</v>
      </c>
      <c r="W21" s="9">
        <v>27</v>
      </c>
      <c r="X21" s="9">
        <v>30</v>
      </c>
      <c r="Y21" s="9">
        <v>30</v>
      </c>
      <c r="Z21" s="9">
        <v>27</v>
      </c>
      <c r="AA21" s="9">
        <v>28</v>
      </c>
      <c r="AB21" s="9">
        <v>26</v>
      </c>
      <c r="AC21" s="9">
        <v>27</v>
      </c>
      <c r="AD21" s="35"/>
      <c r="AE21" t="str">
        <f>B29</f>
        <v>school nurses</v>
      </c>
      <c r="AF21" s="13">
        <f>S29</f>
        <v>3</v>
      </c>
    </row>
    <row r="22" spans="2:32" x14ac:dyDescent="0.2">
      <c r="B22" s="27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D22" s="36"/>
    </row>
    <row r="23" spans="2:32" ht="14.25" x14ac:dyDescent="0.2">
      <c r="B23" s="27" t="s">
        <v>16</v>
      </c>
      <c r="D23" s="9">
        <v>6</v>
      </c>
      <c r="E23" s="9">
        <v>6</v>
      </c>
      <c r="F23" s="9">
        <v>6</v>
      </c>
      <c r="G23" s="9">
        <v>6</v>
      </c>
      <c r="H23" s="9">
        <v>6</v>
      </c>
      <c r="I23" s="9">
        <v>6</v>
      </c>
      <c r="J23" s="9">
        <v>7</v>
      </c>
      <c r="K23" s="9">
        <v>8</v>
      </c>
      <c r="L23" s="9">
        <v>8</v>
      </c>
      <c r="M23" s="9">
        <v>9</v>
      </c>
      <c r="N23" s="9">
        <v>10</v>
      </c>
      <c r="O23" s="9">
        <v>10</v>
      </c>
      <c r="P23" s="9">
        <v>10</v>
      </c>
      <c r="Q23" s="9">
        <v>10</v>
      </c>
      <c r="R23" s="9">
        <v>11</v>
      </c>
      <c r="S23" s="9">
        <v>11</v>
      </c>
      <c r="T23" s="9">
        <v>11</v>
      </c>
      <c r="U23" s="9">
        <v>12</v>
      </c>
      <c r="V23" s="9">
        <v>20</v>
      </c>
      <c r="W23" s="9">
        <v>20</v>
      </c>
      <c r="X23" s="9">
        <v>20</v>
      </c>
      <c r="Y23" s="9">
        <v>19</v>
      </c>
      <c r="Z23" s="9">
        <v>8</v>
      </c>
      <c r="AA23" s="9">
        <v>8</v>
      </c>
      <c r="AB23" s="9">
        <v>8</v>
      </c>
      <c r="AC23" s="9">
        <v>10</v>
      </c>
      <c r="AD23" s="35"/>
    </row>
    <row r="24" spans="2:32" x14ac:dyDescent="0.2">
      <c r="B24" s="27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D24" s="36"/>
    </row>
    <row r="25" spans="2:32" x14ac:dyDescent="0.2">
      <c r="B25" s="27" t="s">
        <v>17</v>
      </c>
      <c r="D25" s="9">
        <v>30</v>
      </c>
      <c r="E25" s="9">
        <v>30</v>
      </c>
      <c r="F25" s="9">
        <v>33</v>
      </c>
      <c r="G25" s="9">
        <v>34</v>
      </c>
      <c r="H25" s="9">
        <v>35</v>
      </c>
      <c r="I25" s="9">
        <v>38</v>
      </c>
      <c r="J25" s="9">
        <v>38</v>
      </c>
      <c r="K25" s="9">
        <v>38</v>
      </c>
      <c r="L25" s="9">
        <v>39</v>
      </c>
      <c r="M25" s="9">
        <v>39</v>
      </c>
      <c r="N25" s="9">
        <v>36</v>
      </c>
      <c r="O25" s="9">
        <v>38</v>
      </c>
      <c r="P25" s="9">
        <v>38</v>
      </c>
      <c r="Q25" s="9">
        <v>39</v>
      </c>
      <c r="R25" s="9">
        <v>39</v>
      </c>
      <c r="S25" s="9">
        <v>39</v>
      </c>
      <c r="T25" s="9">
        <v>39</v>
      </c>
      <c r="U25" s="9">
        <v>43</v>
      </c>
      <c r="V25" s="9">
        <v>53</v>
      </c>
      <c r="W25" s="9">
        <v>53</v>
      </c>
      <c r="X25" s="9">
        <v>54</v>
      </c>
      <c r="Y25" s="9">
        <v>41</v>
      </c>
      <c r="Z25" s="9">
        <v>40</v>
      </c>
      <c r="AA25" s="9">
        <v>36</v>
      </c>
      <c r="AB25" s="9">
        <v>42</v>
      </c>
      <c r="AC25" s="9">
        <v>45</v>
      </c>
      <c r="AD25" s="35"/>
    </row>
    <row r="26" spans="2:32" x14ac:dyDescent="0.2">
      <c r="B26" s="27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D26" s="36"/>
    </row>
    <row r="27" spans="2:32" x14ac:dyDescent="0.2">
      <c r="B27" s="27" t="s">
        <v>18</v>
      </c>
      <c r="D27" s="9">
        <v>6</v>
      </c>
      <c r="E27" s="9">
        <v>6</v>
      </c>
      <c r="F27" s="9">
        <v>6</v>
      </c>
      <c r="G27" s="9">
        <v>6</v>
      </c>
      <c r="H27" s="9">
        <v>6</v>
      </c>
      <c r="I27" s="9">
        <v>6</v>
      </c>
      <c r="J27" s="9">
        <v>6</v>
      </c>
      <c r="K27" s="9">
        <v>6</v>
      </c>
      <c r="L27" s="9">
        <v>6</v>
      </c>
      <c r="M27" s="9">
        <v>5</v>
      </c>
      <c r="N27" s="9">
        <v>5</v>
      </c>
      <c r="O27" s="9">
        <v>5</v>
      </c>
      <c r="P27" s="9">
        <v>5</v>
      </c>
      <c r="Q27" s="9">
        <v>5</v>
      </c>
      <c r="R27" s="9">
        <v>5</v>
      </c>
      <c r="S27" s="9">
        <v>5</v>
      </c>
      <c r="T27" s="9">
        <v>5</v>
      </c>
      <c r="U27" s="9">
        <v>6</v>
      </c>
      <c r="V27" s="9">
        <v>7</v>
      </c>
      <c r="W27" s="9">
        <v>6</v>
      </c>
      <c r="X27" s="9">
        <v>7</v>
      </c>
      <c r="Y27" s="9">
        <v>10</v>
      </c>
      <c r="Z27" s="9">
        <v>6</v>
      </c>
      <c r="AA27" s="9">
        <v>5</v>
      </c>
      <c r="AB27" s="9">
        <v>5</v>
      </c>
      <c r="AC27" s="9">
        <v>6</v>
      </c>
      <c r="AD27" s="35"/>
    </row>
    <row r="28" spans="2:32" x14ac:dyDescent="0.2">
      <c r="B28" s="27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 t="s">
        <v>19</v>
      </c>
      <c r="Q28" s="9"/>
      <c r="R28" s="9"/>
      <c r="S28" s="9"/>
      <c r="T28" s="9"/>
      <c r="U28" s="9"/>
      <c r="V28" s="9"/>
      <c r="W28" s="9"/>
      <c r="X28" s="9"/>
      <c r="Y28" s="9"/>
      <c r="Z28" s="9"/>
      <c r="AD28" s="36"/>
    </row>
    <row r="29" spans="2:32" x14ac:dyDescent="0.2">
      <c r="B29" s="27" t="s">
        <v>20</v>
      </c>
      <c r="D29" s="9">
        <v>1</v>
      </c>
      <c r="E29" s="9">
        <v>1</v>
      </c>
      <c r="F29" s="9">
        <v>2</v>
      </c>
      <c r="G29" s="9">
        <v>2</v>
      </c>
      <c r="H29" s="9">
        <v>2</v>
      </c>
      <c r="I29" s="9">
        <v>2</v>
      </c>
      <c r="J29" s="9">
        <v>3</v>
      </c>
      <c r="K29" s="9">
        <v>3</v>
      </c>
      <c r="L29" s="9">
        <v>3</v>
      </c>
      <c r="M29" s="9">
        <v>3</v>
      </c>
      <c r="N29" s="9">
        <v>3</v>
      </c>
      <c r="O29" s="9">
        <v>3</v>
      </c>
      <c r="P29" s="9">
        <v>3</v>
      </c>
      <c r="Q29" s="9">
        <v>3</v>
      </c>
      <c r="R29" s="9">
        <v>3</v>
      </c>
      <c r="S29" s="9">
        <v>3</v>
      </c>
      <c r="T29" s="9">
        <v>3</v>
      </c>
      <c r="U29" s="9">
        <v>3</v>
      </c>
      <c r="V29" s="9">
        <v>4</v>
      </c>
      <c r="W29" s="9">
        <v>4</v>
      </c>
      <c r="X29" s="9">
        <v>4</v>
      </c>
      <c r="Y29" s="9">
        <v>4</v>
      </c>
      <c r="Z29" s="9">
        <v>3</v>
      </c>
      <c r="AA29" s="9">
        <v>3</v>
      </c>
      <c r="AB29" s="9">
        <v>3</v>
      </c>
      <c r="AC29" s="9">
        <v>4</v>
      </c>
      <c r="AD29" s="35"/>
    </row>
    <row r="30" spans="2:32" x14ac:dyDescent="0.2"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AD30" s="36"/>
    </row>
    <row r="31" spans="2:32" x14ac:dyDescent="0.2">
      <c r="B31" t="s">
        <v>21</v>
      </c>
      <c r="D31" s="9">
        <f t="shared" ref="D31:R31" si="0">SUM(D19:D29)</f>
        <v>82</v>
      </c>
      <c r="E31" s="9">
        <f t="shared" si="0"/>
        <v>82</v>
      </c>
      <c r="F31" s="9">
        <f t="shared" si="0"/>
        <v>94</v>
      </c>
      <c r="G31" s="9">
        <f t="shared" si="0"/>
        <v>97</v>
      </c>
      <c r="H31" s="9">
        <f t="shared" si="0"/>
        <v>105</v>
      </c>
      <c r="I31" s="9">
        <f t="shared" si="0"/>
        <v>108</v>
      </c>
      <c r="J31" s="9">
        <f t="shared" si="0"/>
        <v>110</v>
      </c>
      <c r="K31" s="9">
        <f t="shared" si="0"/>
        <v>115</v>
      </c>
      <c r="L31" s="9">
        <f t="shared" si="0"/>
        <v>121</v>
      </c>
      <c r="M31" s="9">
        <f t="shared" si="0"/>
        <v>124</v>
      </c>
      <c r="N31" s="9">
        <f t="shared" si="0"/>
        <v>121</v>
      </c>
      <c r="O31" s="9">
        <f t="shared" si="0"/>
        <v>137</v>
      </c>
      <c r="P31" s="9">
        <f t="shared" si="0"/>
        <v>138</v>
      </c>
      <c r="Q31" s="9">
        <f t="shared" si="0"/>
        <v>142</v>
      </c>
      <c r="R31" s="9">
        <f t="shared" si="0"/>
        <v>144</v>
      </c>
      <c r="S31" s="9">
        <f t="shared" ref="S31:AC31" si="1">SUM(S19:S29)</f>
        <v>144</v>
      </c>
      <c r="T31" s="9">
        <f t="shared" si="1"/>
        <v>148</v>
      </c>
      <c r="U31" s="9">
        <f t="shared" si="1"/>
        <v>175</v>
      </c>
      <c r="V31" s="9">
        <f t="shared" si="1"/>
        <v>225</v>
      </c>
      <c r="W31" s="9">
        <f t="shared" si="1"/>
        <v>253</v>
      </c>
      <c r="X31" s="9">
        <f t="shared" si="1"/>
        <v>268</v>
      </c>
      <c r="Y31" s="9">
        <f t="shared" si="1"/>
        <v>250</v>
      </c>
      <c r="Z31" s="9">
        <f t="shared" si="1"/>
        <v>230</v>
      </c>
      <c r="AA31" s="9">
        <f t="shared" si="1"/>
        <v>226</v>
      </c>
      <c r="AB31" s="9">
        <f t="shared" si="1"/>
        <v>226</v>
      </c>
      <c r="AC31" s="9">
        <f t="shared" si="1"/>
        <v>232</v>
      </c>
      <c r="AD31" s="35"/>
    </row>
    <row r="32" spans="2:32" x14ac:dyDescent="0.2"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B32" s="9"/>
      <c r="AD32" s="36"/>
    </row>
    <row r="33" spans="1:30" ht="14.25" x14ac:dyDescent="0.2">
      <c r="B33" t="s">
        <v>22</v>
      </c>
      <c r="D33" s="9">
        <v>8</v>
      </c>
      <c r="E33" s="9">
        <v>8</v>
      </c>
      <c r="F33" s="9">
        <v>17</v>
      </c>
      <c r="G33" s="9">
        <v>20</v>
      </c>
      <c r="H33" s="9">
        <v>24</v>
      </c>
      <c r="I33" s="9">
        <v>29</v>
      </c>
      <c r="J33" s="9">
        <v>29</v>
      </c>
      <c r="K33" s="9">
        <v>37</v>
      </c>
      <c r="L33" s="9">
        <v>42</v>
      </c>
      <c r="M33" s="9">
        <v>47</v>
      </c>
      <c r="N33" s="9">
        <v>53</v>
      </c>
      <c r="O33" s="9">
        <v>54</v>
      </c>
      <c r="P33" s="9">
        <v>60</v>
      </c>
      <c r="Q33" s="9">
        <v>60</v>
      </c>
      <c r="R33" s="9">
        <v>61</v>
      </c>
      <c r="S33" s="9">
        <v>61</v>
      </c>
      <c r="T33" s="9">
        <v>63</v>
      </c>
      <c r="U33" s="9">
        <v>80</v>
      </c>
      <c r="V33" s="9">
        <v>146</v>
      </c>
      <c r="W33" s="9">
        <v>234</v>
      </c>
      <c r="X33" s="9">
        <v>278</v>
      </c>
      <c r="Y33" s="9">
        <v>290</v>
      </c>
      <c r="Z33" s="9">
        <v>226</v>
      </c>
      <c r="AA33" s="9">
        <v>232</v>
      </c>
      <c r="AB33" s="9">
        <v>236</v>
      </c>
      <c r="AC33" s="9">
        <v>235</v>
      </c>
      <c r="AD33" s="37"/>
    </row>
    <row r="34" spans="1:30" x14ac:dyDescent="0.2"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B34" s="9"/>
      <c r="AD34" s="39"/>
    </row>
    <row r="35" spans="1:30" s="29" customFormat="1" x14ac:dyDescent="0.2">
      <c r="B35" s="29" t="s">
        <v>23</v>
      </c>
      <c r="D35" s="42">
        <f t="shared" ref="D35:R35" si="2">D33+D31+D15+D13</f>
        <v>111</v>
      </c>
      <c r="E35" s="42">
        <f t="shared" si="2"/>
        <v>115</v>
      </c>
      <c r="F35" s="42">
        <f t="shared" si="2"/>
        <v>137</v>
      </c>
      <c r="G35" s="42">
        <f t="shared" si="2"/>
        <v>143</v>
      </c>
      <c r="H35" s="42">
        <f t="shared" si="2"/>
        <v>159</v>
      </c>
      <c r="I35" s="42">
        <f t="shared" si="2"/>
        <v>173</v>
      </c>
      <c r="J35" s="42">
        <f t="shared" si="2"/>
        <v>178</v>
      </c>
      <c r="K35" s="42">
        <f t="shared" si="2"/>
        <v>194</v>
      </c>
      <c r="L35" s="42">
        <f t="shared" si="2"/>
        <v>207</v>
      </c>
      <c r="M35" s="42">
        <f t="shared" si="2"/>
        <v>219</v>
      </c>
      <c r="N35" s="42">
        <f t="shared" si="2"/>
        <v>224</v>
      </c>
      <c r="O35" s="42">
        <f t="shared" si="2"/>
        <v>246</v>
      </c>
      <c r="P35" s="42">
        <f t="shared" si="2"/>
        <v>255</v>
      </c>
      <c r="Q35" s="42">
        <f t="shared" si="2"/>
        <v>262</v>
      </c>
      <c r="R35" s="42">
        <f t="shared" si="2"/>
        <v>264</v>
      </c>
      <c r="S35" s="42">
        <f t="shared" ref="S35:AC35" si="3">S33+S31+S15+S13</f>
        <v>265</v>
      </c>
      <c r="T35" s="42">
        <f>T33+T31+T15+T13</f>
        <v>277</v>
      </c>
      <c r="U35" s="42">
        <f t="shared" si="3"/>
        <v>339</v>
      </c>
      <c r="V35" s="42">
        <f t="shared" si="3"/>
        <v>462</v>
      </c>
      <c r="W35" s="42">
        <f t="shared" si="3"/>
        <v>582</v>
      </c>
      <c r="X35" s="42">
        <f t="shared" si="3"/>
        <v>644</v>
      </c>
      <c r="Y35" s="42">
        <f t="shared" si="3"/>
        <v>637</v>
      </c>
      <c r="Z35" s="42">
        <f t="shared" si="3"/>
        <v>546</v>
      </c>
      <c r="AA35" s="42">
        <f t="shared" si="3"/>
        <v>553</v>
      </c>
      <c r="AB35" s="42">
        <f t="shared" si="3"/>
        <v>554</v>
      </c>
      <c r="AC35" s="42">
        <f t="shared" si="3"/>
        <v>562</v>
      </c>
      <c r="AD35" s="43"/>
    </row>
    <row r="36" spans="1:30" x14ac:dyDescent="0.2">
      <c r="B36" s="3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AD36" s="39"/>
    </row>
    <row r="37" spans="1:30" x14ac:dyDescent="0.2">
      <c r="B37" s="3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AD37" s="39"/>
    </row>
    <row r="38" spans="1:30" x14ac:dyDescent="0.2"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2"/>
      <c r="V38" s="12"/>
      <c r="W38" s="12"/>
      <c r="X38" s="5"/>
      <c r="Y38" s="5"/>
      <c r="Z38" s="28" t="s">
        <v>24</v>
      </c>
      <c r="AA38" s="5"/>
      <c r="AB38" s="5"/>
      <c r="AC38" s="5"/>
      <c r="AD38" s="39"/>
    </row>
    <row r="39" spans="1:30" x14ac:dyDescent="0.2"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AD39" s="39"/>
    </row>
    <row r="40" spans="1:30" x14ac:dyDescent="0.2">
      <c r="B40" t="s">
        <v>11</v>
      </c>
      <c r="D40" s="8">
        <f>D13/D47</f>
        <v>1.070000563158191</v>
      </c>
      <c r="E40" s="8">
        <f>E13/E47</f>
        <v>1.0767160161507403</v>
      </c>
      <c r="F40" s="8">
        <f>F13/F47</f>
        <v>1.0588173010746995</v>
      </c>
      <c r="G40" s="8">
        <f t="shared" ref="G40:R40" si="4">G13/G47</f>
        <v>1.0104071940992219</v>
      </c>
      <c r="H40" s="8">
        <f t="shared" si="4"/>
        <v>1.1684518013631937</v>
      </c>
      <c r="I40" s="8">
        <f t="shared" si="4"/>
        <v>1.4215314632297196</v>
      </c>
      <c r="J40" s="8">
        <f t="shared" si="4"/>
        <v>1.4388489208633093</v>
      </c>
      <c r="K40" s="8">
        <f t="shared" si="4"/>
        <v>1.4791612285739144</v>
      </c>
      <c r="L40" s="8">
        <f t="shared" si="4"/>
        <v>1.4371945961483183</v>
      </c>
      <c r="M40" s="8">
        <f t="shared" si="4"/>
        <v>1.5178050204319906</v>
      </c>
      <c r="N40" s="8">
        <f t="shared" si="4"/>
        <v>1.5573436167451518</v>
      </c>
      <c r="O40" s="8">
        <f t="shared" si="4"/>
        <v>1.5692428403295409</v>
      </c>
      <c r="P40" s="8">
        <f t="shared" si="4"/>
        <v>1.5695373276920976</v>
      </c>
      <c r="Q40" s="8">
        <f t="shared" si="4"/>
        <v>1.5625508642859467</v>
      </c>
      <c r="R40" s="8">
        <f t="shared" si="4"/>
        <v>1.4719238357708808</v>
      </c>
      <c r="S40" s="8">
        <v>1.4</v>
      </c>
      <c r="T40" s="8">
        <v>1.5</v>
      </c>
      <c r="U40" s="8">
        <v>1.9</v>
      </c>
      <c r="V40" s="8">
        <v>2</v>
      </c>
      <c r="W40" s="8">
        <v>1.9</v>
      </c>
      <c r="X40" s="8">
        <f t="shared" ref="X40:AC40" si="5">X13/X47</f>
        <v>2.0588235294117649</v>
      </c>
      <c r="Y40" s="8">
        <f t="shared" si="5"/>
        <v>1.8854415274463008</v>
      </c>
      <c r="Z40" s="8">
        <f t="shared" si="5"/>
        <v>1.7207701609152637</v>
      </c>
      <c r="AA40" s="8">
        <f t="shared" si="5"/>
        <v>1.7216382747372236</v>
      </c>
      <c r="AB40" s="8">
        <f t="shared" si="5"/>
        <v>2.036323610346725</v>
      </c>
      <c r="AC40" s="8">
        <f t="shared" si="5"/>
        <v>1.4485847707995805</v>
      </c>
      <c r="AD40" s="40"/>
    </row>
    <row r="41" spans="1:30" x14ac:dyDescent="0.2"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AD41" s="39"/>
    </row>
    <row r="42" spans="1:30" x14ac:dyDescent="0.2">
      <c r="B42" t="s">
        <v>13</v>
      </c>
      <c r="D42" s="8">
        <f>D31/D47</f>
        <v>4.6178971673142986</v>
      </c>
      <c r="E42" s="8">
        <f>E31/E47</f>
        <v>4.4145356662180353</v>
      </c>
      <c r="F42" s="8">
        <f>F31/F47</f>
        <v>4.9764413150510878</v>
      </c>
      <c r="G42" s="8">
        <f t="shared" ref="G42:Q42" si="6">G31/G47</f>
        <v>4.9004748913812266</v>
      </c>
      <c r="H42" s="8">
        <f t="shared" si="6"/>
        <v>5.1119766309639729</v>
      </c>
      <c r="I42" s="8">
        <f t="shared" si="6"/>
        <v>5.1175132676269905</v>
      </c>
      <c r="J42" s="8">
        <f t="shared" si="6"/>
        <v>5.1055929449988389</v>
      </c>
      <c r="K42" s="8">
        <f t="shared" si="6"/>
        <v>5.0030453319411814</v>
      </c>
      <c r="L42" s="8">
        <f t="shared" si="6"/>
        <v>4.9685870323984718</v>
      </c>
      <c r="M42" s="8">
        <f t="shared" si="6"/>
        <v>4.8258416034247906</v>
      </c>
      <c r="N42" s="8">
        <f t="shared" si="6"/>
        <v>4.486632800622937</v>
      </c>
      <c r="O42" s="8">
        <f t="shared" si="6"/>
        <v>4.886051571026071</v>
      </c>
      <c r="P42" s="8">
        <f t="shared" si="6"/>
        <v>4.7086119830762936</v>
      </c>
      <c r="Q42" s="8">
        <f t="shared" si="6"/>
        <v>4.6225463068459254</v>
      </c>
      <c r="R42" s="8">
        <v>4.5</v>
      </c>
      <c r="S42" s="8">
        <v>4.3</v>
      </c>
      <c r="T42" s="8">
        <v>4.2</v>
      </c>
      <c r="U42" s="8">
        <v>4.8</v>
      </c>
      <c r="V42" s="8">
        <v>5.9</v>
      </c>
      <c r="W42" s="8">
        <v>6.3</v>
      </c>
      <c r="X42" s="8">
        <v>6.1</v>
      </c>
      <c r="Y42" s="8">
        <v>6</v>
      </c>
      <c r="Z42" s="8">
        <f>Z31/Z47</f>
        <v>5.3483396893312252</v>
      </c>
      <c r="AA42" s="8">
        <f>AA31/AA47</f>
        <v>5.1196085538238494</v>
      </c>
      <c r="AB42" s="8">
        <f>AB31/AB47</f>
        <v>6.2190423775454038</v>
      </c>
      <c r="AC42" s="8">
        <f>AC31/AC47</f>
        <v>4.4219956161250353</v>
      </c>
      <c r="AD42" s="40"/>
    </row>
    <row r="43" spans="1:30" x14ac:dyDescent="0.2"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AD43" s="39"/>
    </row>
    <row r="44" spans="1:30" x14ac:dyDescent="0.2">
      <c r="B44" t="s">
        <v>25</v>
      </c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AD44" s="39"/>
    </row>
    <row r="45" spans="1:30" x14ac:dyDescent="0.2">
      <c r="B45" t="s">
        <v>26</v>
      </c>
      <c r="D45" s="8">
        <f>D35/D47</f>
        <v>6.251055921608379</v>
      </c>
      <c r="E45" s="8">
        <f>E35/E47</f>
        <v>6.1911170928667563</v>
      </c>
      <c r="F45" s="8">
        <f>F35/F47</f>
        <v>7.2528985123616918</v>
      </c>
      <c r="G45" s="8">
        <f t="shared" ref="G45:V45" si="7">G35/G47</f>
        <v>7.2244114378094366</v>
      </c>
      <c r="H45" s="8">
        <f t="shared" si="7"/>
        <v>7.7409931840311588</v>
      </c>
      <c r="I45" s="8">
        <f t="shared" si="7"/>
        <v>8.1974981046247155</v>
      </c>
      <c r="J45" s="8">
        <f t="shared" si="7"/>
        <v>8.2617776746344855</v>
      </c>
      <c r="K45" s="8">
        <f t="shared" si="7"/>
        <v>8.439919951274689</v>
      </c>
      <c r="L45" s="8">
        <f t="shared" si="7"/>
        <v>8.4999794686486254</v>
      </c>
      <c r="M45" s="8">
        <f t="shared" si="7"/>
        <v>8.5230589608873313</v>
      </c>
      <c r="N45" s="8">
        <f t="shared" si="7"/>
        <v>8.3058326226408088</v>
      </c>
      <c r="O45" s="8">
        <f t="shared" si="7"/>
        <v>8.7734940618424329</v>
      </c>
      <c r="P45" s="8">
        <f t="shared" si="7"/>
        <v>8.700696055684455</v>
      </c>
      <c r="Q45" s="8">
        <f t="shared" si="7"/>
        <v>8.5289234675607926</v>
      </c>
      <c r="R45" s="8">
        <f t="shared" si="7"/>
        <v>8.2678275030534589</v>
      </c>
      <c r="S45" s="8">
        <f t="shared" si="7"/>
        <v>7.9503180127205084</v>
      </c>
      <c r="T45" s="8">
        <f t="shared" si="7"/>
        <v>7.8693181818181808</v>
      </c>
      <c r="U45" s="8">
        <f t="shared" si="7"/>
        <v>9.2622950819672134</v>
      </c>
      <c r="V45" s="8">
        <f t="shared" si="7"/>
        <v>12.03125</v>
      </c>
      <c r="W45" s="8">
        <f t="shared" ref="W45:AC45" si="8">W35/W47</f>
        <v>14.696969696969697</v>
      </c>
      <c r="X45" s="8">
        <f t="shared" si="8"/>
        <v>15.784313725490197</v>
      </c>
      <c r="Y45" s="8">
        <f t="shared" si="8"/>
        <v>15.202863961813843</v>
      </c>
      <c r="Z45" s="8">
        <f t="shared" si="8"/>
        <v>12.696493349455865</v>
      </c>
      <c r="AA45" s="8">
        <f t="shared" si="8"/>
        <v>12.527183762232694</v>
      </c>
      <c r="AB45" s="8">
        <f t="shared" si="8"/>
        <v>15.244909190974132</v>
      </c>
      <c r="AC45" s="8">
        <f t="shared" si="8"/>
        <v>10.711903173544266</v>
      </c>
      <c r="AD45" s="40"/>
    </row>
    <row r="46" spans="1:30" outlineLevel="1" x14ac:dyDescent="0.2"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AD46" s="39"/>
    </row>
    <row r="47" spans="1:30" outlineLevel="1" x14ac:dyDescent="0.2">
      <c r="B47" t="s">
        <v>57</v>
      </c>
      <c r="D47" s="8">
        <f>'[1].01'!$C$22/1000</f>
        <v>17.757000000000001</v>
      </c>
      <c r="E47" s="8">
        <f>'[1].01'!$C$23/1000</f>
        <v>18.574999999999999</v>
      </c>
      <c r="F47" s="8">
        <f>'[1].01'!$C$24/1000</f>
        <v>18.888999999999999</v>
      </c>
      <c r="G47" s="8">
        <f>'[1].01'!$C$25/1000</f>
        <v>19.794</v>
      </c>
      <c r="H47" s="8">
        <f>'[1].01'!$C$26/1000</f>
        <v>20.54</v>
      </c>
      <c r="I47" s="8">
        <f>'[1].01'!$C$27/1000</f>
        <v>21.103999999999999</v>
      </c>
      <c r="J47" s="8">
        <f>'[1].01'!$C$28/1000</f>
        <v>21.545000000000002</v>
      </c>
      <c r="K47" s="8">
        <f>'[1].01'!$C$29/1000</f>
        <v>22.986000000000001</v>
      </c>
      <c r="L47" s="8">
        <f>'[1].01'!$C$30/1000</f>
        <v>24.353000000000002</v>
      </c>
      <c r="M47" s="8">
        <f>'[1].01'!$C$31/1000</f>
        <v>25.695</v>
      </c>
      <c r="N47" s="8">
        <f>'[1].01'!$C$32/1000</f>
        <v>26.969000000000001</v>
      </c>
      <c r="O47" s="8">
        <f>'[1].01'!$C$33/1000</f>
        <v>28.039000000000001</v>
      </c>
      <c r="P47" s="8">
        <f>'[1].01'!$C$34/1000</f>
        <v>29.308</v>
      </c>
      <c r="Q47" s="8">
        <f>'[1].01'!$C$35/1000</f>
        <v>30.719000000000001</v>
      </c>
      <c r="R47" s="8">
        <f>'[1].01'!$C$36/1000</f>
        <v>31.931000000000001</v>
      </c>
      <c r="S47" s="8">
        <f>'[1].01'!$C$37/1000</f>
        <v>33.332000000000001</v>
      </c>
      <c r="T47" s="8">
        <f>'[1].01'!$C$38/1000</f>
        <v>35.200000000000003</v>
      </c>
      <c r="U47" s="8">
        <f>'[1].01'!$C$39/1000</f>
        <v>36.6</v>
      </c>
      <c r="V47" s="8">
        <f>'[1].01'!$C$40/1000</f>
        <v>38.4</v>
      </c>
      <c r="W47" s="8">
        <f>'[1].01'!$C$41/1000</f>
        <v>39.6</v>
      </c>
      <c r="X47" s="8">
        <f>'[1].01'!$C$42/1000</f>
        <v>40.799999999999997</v>
      </c>
      <c r="Y47" s="8">
        <f>'[1].01'!$C$43/1000</f>
        <v>41.9</v>
      </c>
      <c r="Z47" s="8">
        <f>'[1].01'!$C$44/1000</f>
        <v>43.003999999999998</v>
      </c>
      <c r="AA47" s="8">
        <f>'[1].01'!$C$45/1000</f>
        <v>44.143999999999998</v>
      </c>
      <c r="AB47" s="44">
        <f>'[1].01'!$C$46/1000</f>
        <v>36.340000000000003</v>
      </c>
      <c r="AC47" s="8">
        <f>'[1].01'!$C$47/1000</f>
        <v>52.465000000000003</v>
      </c>
      <c r="AD47" s="40"/>
    </row>
    <row r="48" spans="1:30" x14ac:dyDescent="0.2">
      <c r="A48" s="22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22"/>
    </row>
    <row r="49" spans="1:30" x14ac:dyDescent="0.2">
      <c r="AD49" s="22"/>
    </row>
    <row r="50" spans="1:30" x14ac:dyDescent="0.2">
      <c r="B50" s="3" t="s">
        <v>71</v>
      </c>
      <c r="AD50" s="22"/>
    </row>
    <row r="51" spans="1:30" ht="14.25" x14ac:dyDescent="0.2">
      <c r="A51" s="41">
        <v>1</v>
      </c>
      <c r="B51" t="s">
        <v>27</v>
      </c>
      <c r="AD51" s="22"/>
    </row>
    <row r="52" spans="1:30" ht="14.25" x14ac:dyDescent="0.2">
      <c r="A52" s="41">
        <v>2</v>
      </c>
      <c r="B52" t="s">
        <v>28</v>
      </c>
    </row>
    <row r="53" spans="1:30" ht="14.25" x14ac:dyDescent="0.2">
      <c r="A53" s="41">
        <v>3</v>
      </c>
      <c r="B53" t="s">
        <v>29</v>
      </c>
    </row>
    <row r="54" spans="1:30" ht="14.25" x14ac:dyDescent="0.2">
      <c r="A54" s="41">
        <v>4</v>
      </c>
      <c r="B54" t="s">
        <v>30</v>
      </c>
    </row>
    <row r="55" spans="1:30" ht="14.25" x14ac:dyDescent="0.2">
      <c r="A55" s="41">
        <v>5</v>
      </c>
      <c r="B55" t="s">
        <v>54</v>
      </c>
    </row>
    <row r="56" spans="1:30" x14ac:dyDescent="0.2">
      <c r="B56" t="s">
        <v>55</v>
      </c>
    </row>
    <row r="58" spans="1:30" x14ac:dyDescent="0.2">
      <c r="B58" s="34" t="s">
        <v>56</v>
      </c>
    </row>
    <row r="67" spans="1:29" x14ac:dyDescent="0.2">
      <c r="B67" s="34"/>
      <c r="C67" s="34"/>
      <c r="D67" s="34"/>
      <c r="E67" s="34"/>
      <c r="F67" s="34"/>
      <c r="G67" s="34"/>
      <c r="H67" s="34"/>
      <c r="I67" s="34"/>
      <c r="J67" s="34"/>
      <c r="K67" s="34"/>
      <c r="L67" s="34"/>
      <c r="M67" s="34"/>
      <c r="N67" s="34"/>
      <c r="O67" s="34"/>
      <c r="P67" s="34"/>
      <c r="Q67" s="34"/>
      <c r="R67" s="34"/>
      <c r="S67" s="34"/>
      <c r="T67" s="34"/>
      <c r="U67" s="34"/>
      <c r="V67" s="34"/>
      <c r="W67" s="34"/>
      <c r="X67" s="34"/>
      <c r="Y67" s="34"/>
      <c r="Z67" s="34"/>
      <c r="AA67" s="34"/>
      <c r="AB67" s="34"/>
    </row>
    <row r="68" spans="1:29" x14ac:dyDescent="0.2">
      <c r="A68" s="30"/>
      <c r="B68" s="30"/>
      <c r="C68" s="30"/>
      <c r="D68" s="30"/>
      <c r="E68" s="30"/>
      <c r="F68" s="30"/>
      <c r="G68" s="30"/>
      <c r="H68" s="30"/>
      <c r="I68" s="30"/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</row>
    <row r="69" spans="1:29" s="31" customFormat="1" ht="9" customHeight="1" x14ac:dyDescent="0.2">
      <c r="A69" s="33"/>
      <c r="B69" s="33"/>
      <c r="C69" s="33"/>
      <c r="D69" s="33"/>
      <c r="E69" s="33"/>
      <c r="F69" s="33"/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3"/>
      <c r="S69" s="33"/>
      <c r="T69" s="33"/>
      <c r="U69" s="33"/>
      <c r="V69" s="33"/>
      <c r="W69" s="33"/>
      <c r="X69" s="33"/>
      <c r="Y69" s="33"/>
    </row>
    <row r="70" spans="1:29" x14ac:dyDescent="0.2">
      <c r="A70" s="73" t="e">
        <f>'4.01'!#REF!+1</f>
        <v>#REF!</v>
      </c>
      <c r="B70" s="73"/>
      <c r="C70" s="73"/>
      <c r="D70" s="73"/>
      <c r="E70" s="73"/>
      <c r="F70" s="73"/>
      <c r="G70" s="73"/>
      <c r="H70" s="73"/>
      <c r="I70" s="73"/>
      <c r="J70" s="73"/>
      <c r="K70" s="73"/>
      <c r="L70" s="73"/>
      <c r="M70" s="73"/>
      <c r="N70" s="73"/>
      <c r="O70" s="73"/>
      <c r="P70" s="73"/>
      <c r="Q70" s="73"/>
      <c r="R70" s="73"/>
      <c r="S70" s="73"/>
      <c r="T70" s="73"/>
      <c r="U70" s="73"/>
      <c r="V70" s="73"/>
      <c r="W70" s="73"/>
      <c r="X70" s="73"/>
      <c r="Y70" s="73"/>
      <c r="Z70" s="73"/>
      <c r="AA70" s="73"/>
      <c r="AB70" s="73"/>
      <c r="AC70" s="73"/>
    </row>
  </sheetData>
  <mergeCells count="3">
    <mergeCell ref="A70:AC70"/>
    <mergeCell ref="B8:AC8"/>
    <mergeCell ref="Y4:AC4"/>
  </mergeCells>
  <phoneticPr fontId="4" type="noConversion"/>
  <printOptions horizontalCentered="1"/>
  <pageMargins left="1" right="1" top="1" bottom="1" header="0.5" footer="0.5"/>
  <pageSetup scale="75" fitToHeight="0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MSPhotoEd.3" shapeId="3073" r:id="rId4">
          <objectPr defaultSize="0" autoPict="0" r:id="rId5">
            <anchor moveWithCells="1" sizeWithCells="1">
              <from>
                <xdr:col>0</xdr:col>
                <xdr:colOff>0</xdr:colOff>
                <xdr:row>1</xdr:row>
                <xdr:rowOff>0</xdr:rowOff>
              </from>
              <to>
                <xdr:col>1</xdr:col>
                <xdr:colOff>638175</xdr:colOff>
                <xdr:row>3</xdr:row>
                <xdr:rowOff>123825</xdr:rowOff>
              </to>
            </anchor>
          </objectPr>
        </oleObject>
      </mc:Choice>
      <mc:Fallback>
        <oleObject progId="MSPhotoEd.3" shapeId="3073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/>
  <dimension ref="B4:U62"/>
  <sheetViews>
    <sheetView zoomScaleNormal="100" zoomScaleSheetLayoutView="100" workbookViewId="0">
      <selection activeCell="F32" sqref="F32"/>
    </sheetView>
  </sheetViews>
  <sheetFormatPr defaultRowHeight="12.75" x14ac:dyDescent="0.2"/>
  <cols>
    <col min="1" max="1" width="9.140625" style="50"/>
    <col min="2" max="2" width="6.7109375" style="50" customWidth="1"/>
    <col min="3" max="3" width="41.42578125" style="50" customWidth="1"/>
    <col min="4" max="5" width="9.28515625" style="50" customWidth="1"/>
    <col min="6" max="6" width="9.42578125" style="50" customWidth="1"/>
    <col min="7" max="7" width="9.140625" style="50" customWidth="1"/>
    <col min="8" max="8" width="8.42578125" style="50" customWidth="1"/>
    <col min="9" max="9" width="11.42578125" style="50" customWidth="1"/>
    <col min="10" max="10" width="10.85546875" style="50" customWidth="1"/>
    <col min="11" max="12" width="11" style="50" customWidth="1"/>
    <col min="13" max="13" width="9.28515625" style="50" customWidth="1"/>
    <col min="14" max="14" width="9.28515625" style="50" bestFit="1" customWidth="1"/>
    <col min="15" max="18" width="9.28515625" style="50" customWidth="1"/>
    <col min="19" max="19" width="10.5703125" style="50" customWidth="1"/>
    <col min="20" max="16384" width="9.140625" style="50"/>
  </cols>
  <sheetData>
    <row r="4" spans="2:20" ht="15" x14ac:dyDescent="0.25">
      <c r="F4" s="78"/>
      <c r="G4" s="78"/>
      <c r="H4" s="78"/>
      <c r="I4" s="78"/>
      <c r="J4" s="78"/>
      <c r="K4" s="78"/>
      <c r="L4" s="78"/>
      <c r="M4" s="78"/>
      <c r="N4" s="79"/>
      <c r="O4" s="79"/>
      <c r="P4" s="79"/>
      <c r="Q4" s="79"/>
      <c r="R4" s="79"/>
      <c r="T4" s="36"/>
    </row>
    <row r="5" spans="2:20" ht="9" customHeight="1" x14ac:dyDescent="0.2"/>
    <row r="6" spans="2:20" x14ac:dyDescent="0.2">
      <c r="S6" s="80"/>
    </row>
    <row r="7" spans="2:20" x14ac:dyDescent="0.2">
      <c r="N7" s="54"/>
      <c r="O7" s="54"/>
      <c r="P7" s="54"/>
      <c r="Q7" s="54"/>
      <c r="R7" s="54"/>
    </row>
    <row r="8" spans="2:20" ht="15.75" x14ac:dyDescent="0.25">
      <c r="B8" s="51"/>
      <c r="C8" s="52" t="s">
        <v>230</v>
      </c>
      <c r="D8" s="52"/>
      <c r="E8" s="52"/>
      <c r="F8" s="52"/>
      <c r="G8" s="52"/>
      <c r="H8" s="52"/>
      <c r="I8" s="52"/>
      <c r="J8" s="52"/>
      <c r="K8" s="52"/>
      <c r="L8" s="52"/>
      <c r="M8" s="52"/>
      <c r="N8" s="54"/>
      <c r="O8" s="54"/>
      <c r="P8" s="54"/>
      <c r="Q8" s="54"/>
      <c r="R8" s="54"/>
    </row>
    <row r="9" spans="2:20" x14ac:dyDescent="0.2">
      <c r="N9" s="54"/>
      <c r="O9" s="54"/>
      <c r="P9" s="54"/>
      <c r="Q9" s="54"/>
      <c r="R9" s="54"/>
    </row>
    <row r="10" spans="2:20" x14ac:dyDescent="0.2">
      <c r="M10" s="53"/>
      <c r="N10" s="54"/>
      <c r="O10" s="54"/>
      <c r="P10" s="54"/>
      <c r="Q10" s="54"/>
      <c r="R10" s="54"/>
    </row>
    <row r="11" spans="2:20" s="36" customFormat="1" ht="15" x14ac:dyDescent="0.2">
      <c r="C11" s="81"/>
      <c r="D11" s="81">
        <v>2002</v>
      </c>
      <c r="E11" s="81">
        <v>2003</v>
      </c>
      <c r="F11" s="81">
        <v>2004</v>
      </c>
      <c r="G11" s="82">
        <v>2005</v>
      </c>
      <c r="H11" s="82">
        <v>2006</v>
      </c>
      <c r="I11" s="82">
        <v>2008</v>
      </c>
      <c r="J11" s="82">
        <v>2009</v>
      </c>
      <c r="K11" s="82">
        <v>2010</v>
      </c>
      <c r="L11" s="82" t="s">
        <v>159</v>
      </c>
      <c r="M11" s="82">
        <v>2012</v>
      </c>
      <c r="N11" s="82">
        <v>2013</v>
      </c>
      <c r="O11" s="82">
        <v>2014</v>
      </c>
      <c r="P11" s="82">
        <v>2015</v>
      </c>
      <c r="Q11" s="82">
        <v>2016</v>
      </c>
      <c r="R11" s="83"/>
    </row>
    <row r="12" spans="2:20" s="36" customFormat="1" x14ac:dyDescent="0.2">
      <c r="C12" s="84"/>
      <c r="D12" s="84"/>
      <c r="E12" s="84"/>
      <c r="F12" s="84"/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83"/>
      <c r="R12" s="83"/>
    </row>
    <row r="13" spans="2:20" ht="12" customHeight="1" x14ac:dyDescent="0.2">
      <c r="B13" s="54"/>
      <c r="C13" s="85" t="s">
        <v>108</v>
      </c>
      <c r="H13" s="85">
        <f t="shared" ref="H13:P13" si="0">SUM(H14:H17)</f>
        <v>427</v>
      </c>
      <c r="I13" s="85">
        <f t="shared" si="0"/>
        <v>415</v>
      </c>
      <c r="J13" s="85">
        <f t="shared" si="0"/>
        <v>391</v>
      </c>
      <c r="K13" s="85">
        <f t="shared" si="0"/>
        <v>420</v>
      </c>
      <c r="L13" s="85">
        <f t="shared" si="0"/>
        <v>424</v>
      </c>
      <c r="M13" s="60">
        <f t="shared" si="0"/>
        <v>424</v>
      </c>
      <c r="N13" s="60">
        <f t="shared" si="0"/>
        <v>436</v>
      </c>
      <c r="O13" s="60">
        <f t="shared" si="0"/>
        <v>455</v>
      </c>
      <c r="P13" s="60">
        <f t="shared" si="0"/>
        <v>537</v>
      </c>
      <c r="Q13" s="60">
        <f>SUM(Q14:Q17)</f>
        <v>471</v>
      </c>
      <c r="R13" s="85"/>
      <c r="S13" s="86"/>
    </row>
    <row r="14" spans="2:20" x14ac:dyDescent="0.2">
      <c r="C14" s="87" t="s">
        <v>62</v>
      </c>
      <c r="D14" s="88">
        <v>36</v>
      </c>
      <c r="E14" s="88">
        <v>34</v>
      </c>
      <c r="F14" s="88">
        <v>33</v>
      </c>
      <c r="G14" s="88">
        <v>34</v>
      </c>
      <c r="H14" s="88">
        <v>73</v>
      </c>
      <c r="I14" s="88">
        <v>58</v>
      </c>
      <c r="J14" s="88">
        <v>45</v>
      </c>
      <c r="K14" s="88">
        <v>48</v>
      </c>
      <c r="L14" s="88">
        <v>50</v>
      </c>
      <c r="M14" s="89">
        <v>73</v>
      </c>
      <c r="N14" s="89">
        <v>75</v>
      </c>
      <c r="O14" s="89">
        <v>77</v>
      </c>
      <c r="P14" s="89">
        <v>136</v>
      </c>
      <c r="Q14" s="89">
        <v>89</v>
      </c>
    </row>
    <row r="15" spans="2:20" x14ac:dyDescent="0.2">
      <c r="C15" s="87" t="s">
        <v>77</v>
      </c>
      <c r="D15" s="88">
        <v>6</v>
      </c>
      <c r="E15" s="88">
        <v>5</v>
      </c>
      <c r="F15" s="88">
        <v>5</v>
      </c>
      <c r="G15" s="88">
        <v>6</v>
      </c>
      <c r="H15" s="88">
        <v>6</v>
      </c>
      <c r="I15" s="88">
        <v>10</v>
      </c>
      <c r="J15" s="88">
        <v>9</v>
      </c>
      <c r="K15" s="88">
        <v>10</v>
      </c>
      <c r="L15" s="88">
        <v>10</v>
      </c>
      <c r="M15" s="89">
        <v>10</v>
      </c>
      <c r="N15" s="89">
        <v>10</v>
      </c>
      <c r="O15" s="89">
        <v>10</v>
      </c>
      <c r="P15" s="89">
        <v>11</v>
      </c>
      <c r="Q15" s="89">
        <v>10</v>
      </c>
      <c r="T15" s="66"/>
    </row>
    <row r="16" spans="2:20" x14ac:dyDescent="0.2">
      <c r="C16" s="87" t="s">
        <v>85</v>
      </c>
      <c r="D16" s="88">
        <v>161</v>
      </c>
      <c r="E16" s="88">
        <v>168</v>
      </c>
      <c r="F16" s="88">
        <v>170</v>
      </c>
      <c r="G16" s="88">
        <v>175</v>
      </c>
      <c r="H16" s="88">
        <v>245</v>
      </c>
      <c r="I16" s="88">
        <v>237</v>
      </c>
      <c r="J16" s="88">
        <v>196</v>
      </c>
      <c r="K16" s="88">
        <v>208</v>
      </c>
      <c r="L16" s="88">
        <v>210</v>
      </c>
      <c r="M16" s="89">
        <v>231</v>
      </c>
      <c r="N16" s="89">
        <v>233</v>
      </c>
      <c r="O16" s="89">
        <v>244</v>
      </c>
      <c r="P16" s="89">
        <v>246</v>
      </c>
      <c r="Q16" s="89">
        <v>247</v>
      </c>
      <c r="T16" s="66"/>
    </row>
    <row r="17" spans="3:21" x14ac:dyDescent="0.2">
      <c r="C17" s="87" t="s">
        <v>63</v>
      </c>
      <c r="D17" s="88">
        <v>124</v>
      </c>
      <c r="E17" s="88">
        <v>127</v>
      </c>
      <c r="F17" s="88">
        <v>125</v>
      </c>
      <c r="G17" s="88">
        <v>128</v>
      </c>
      <c r="H17" s="88">
        <v>103</v>
      </c>
      <c r="I17" s="88">
        <v>110</v>
      </c>
      <c r="J17" s="88">
        <v>141</v>
      </c>
      <c r="K17" s="88">
        <v>154</v>
      </c>
      <c r="L17" s="88">
        <v>154</v>
      </c>
      <c r="M17" s="89">
        <v>110</v>
      </c>
      <c r="N17" s="89">
        <v>118</v>
      </c>
      <c r="O17" s="89">
        <v>124</v>
      </c>
      <c r="P17" s="89">
        <v>144</v>
      </c>
      <c r="Q17" s="89">
        <v>125</v>
      </c>
      <c r="T17" s="66"/>
    </row>
    <row r="18" spans="3:21" x14ac:dyDescent="0.2">
      <c r="C18" s="87"/>
      <c r="D18" s="92"/>
      <c r="E18" s="92"/>
      <c r="F18" s="92"/>
      <c r="G18" s="92"/>
      <c r="H18" s="92"/>
      <c r="M18" s="89"/>
      <c r="N18" s="89"/>
      <c r="O18" s="89"/>
      <c r="P18" s="89"/>
      <c r="Q18" s="89"/>
      <c r="T18" s="66"/>
    </row>
    <row r="19" spans="3:21" x14ac:dyDescent="0.2">
      <c r="C19" s="93" t="s">
        <v>109</v>
      </c>
      <c r="H19" s="85">
        <f t="shared" ref="H19:P19" si="1">SUM(H20:H23)</f>
        <v>48</v>
      </c>
      <c r="I19" s="85">
        <f t="shared" si="1"/>
        <v>55</v>
      </c>
      <c r="J19" s="85">
        <f t="shared" si="1"/>
        <v>52</v>
      </c>
      <c r="K19" s="85">
        <f t="shared" si="1"/>
        <v>52</v>
      </c>
      <c r="L19" s="85">
        <f t="shared" si="1"/>
        <v>52</v>
      </c>
      <c r="M19" s="60">
        <f t="shared" si="1"/>
        <v>39</v>
      </c>
      <c r="N19" s="60">
        <f t="shared" si="1"/>
        <v>39</v>
      </c>
      <c r="O19" s="60">
        <f t="shared" si="1"/>
        <v>38</v>
      </c>
      <c r="P19" s="60">
        <f t="shared" si="1"/>
        <v>43</v>
      </c>
      <c r="Q19" s="60">
        <f>SUM(Q20:Q23)</f>
        <v>39</v>
      </c>
      <c r="R19" s="85"/>
      <c r="T19" s="66"/>
    </row>
    <row r="20" spans="3:21" x14ac:dyDescent="0.2">
      <c r="C20" s="87" t="s">
        <v>62</v>
      </c>
      <c r="D20" s="88">
        <v>4</v>
      </c>
      <c r="E20" s="88">
        <v>4</v>
      </c>
      <c r="F20" s="88">
        <v>4</v>
      </c>
      <c r="G20" s="88">
        <v>4</v>
      </c>
      <c r="H20" s="88">
        <v>5</v>
      </c>
      <c r="I20" s="50">
        <v>5</v>
      </c>
      <c r="J20" s="50">
        <v>5</v>
      </c>
      <c r="K20" s="88">
        <v>5</v>
      </c>
      <c r="L20" s="88">
        <v>5</v>
      </c>
      <c r="M20" s="89">
        <v>5</v>
      </c>
      <c r="N20" s="89">
        <v>5</v>
      </c>
      <c r="O20" s="89">
        <v>5</v>
      </c>
      <c r="P20" s="89">
        <v>4</v>
      </c>
      <c r="Q20" s="89">
        <v>5</v>
      </c>
      <c r="T20" s="66"/>
    </row>
    <row r="21" spans="3:21" x14ac:dyDescent="0.2">
      <c r="C21" s="87" t="s">
        <v>77</v>
      </c>
      <c r="D21" s="88">
        <v>0</v>
      </c>
      <c r="E21" s="88">
        <v>1</v>
      </c>
      <c r="F21" s="88">
        <v>1</v>
      </c>
      <c r="G21" s="88">
        <v>1</v>
      </c>
      <c r="H21" s="88">
        <v>1</v>
      </c>
      <c r="I21" s="50">
        <v>1</v>
      </c>
      <c r="J21" s="94">
        <v>0</v>
      </c>
      <c r="K21" s="95">
        <v>0</v>
      </c>
      <c r="L21" s="95">
        <v>0</v>
      </c>
      <c r="M21" s="46">
        <v>0</v>
      </c>
      <c r="N21" s="46">
        <v>0</v>
      </c>
      <c r="O21" s="46"/>
      <c r="P21" s="46">
        <v>1</v>
      </c>
      <c r="Q21" s="46">
        <v>0</v>
      </c>
      <c r="R21" s="95"/>
      <c r="T21" s="66"/>
    </row>
    <row r="22" spans="3:21" x14ac:dyDescent="0.2">
      <c r="C22" s="87" t="s">
        <v>85</v>
      </c>
      <c r="D22" s="88">
        <v>25</v>
      </c>
      <c r="E22" s="88">
        <v>19</v>
      </c>
      <c r="F22" s="88">
        <v>20</v>
      </c>
      <c r="G22" s="88">
        <v>20</v>
      </c>
      <c r="H22" s="88">
        <v>23</v>
      </c>
      <c r="I22" s="50">
        <v>31</v>
      </c>
      <c r="J22" s="50">
        <v>29</v>
      </c>
      <c r="K22" s="88">
        <v>27</v>
      </c>
      <c r="L22" s="88">
        <v>27</v>
      </c>
      <c r="M22" s="89">
        <v>22</v>
      </c>
      <c r="N22" s="89">
        <v>22</v>
      </c>
      <c r="O22" s="89">
        <v>21</v>
      </c>
      <c r="P22" s="89">
        <v>25</v>
      </c>
      <c r="Q22" s="89">
        <v>21</v>
      </c>
    </row>
    <row r="23" spans="3:21" x14ac:dyDescent="0.2">
      <c r="C23" s="87" t="s">
        <v>63</v>
      </c>
      <c r="D23" s="88">
        <v>15</v>
      </c>
      <c r="E23" s="88">
        <v>18</v>
      </c>
      <c r="F23" s="88">
        <v>18</v>
      </c>
      <c r="G23" s="88">
        <v>18</v>
      </c>
      <c r="H23" s="88">
        <v>19</v>
      </c>
      <c r="I23" s="50">
        <v>18</v>
      </c>
      <c r="J23" s="50">
        <v>18</v>
      </c>
      <c r="K23" s="88">
        <v>20</v>
      </c>
      <c r="L23" s="88">
        <v>20</v>
      </c>
      <c r="M23" s="89">
        <v>12</v>
      </c>
      <c r="N23" s="89">
        <v>12</v>
      </c>
      <c r="O23" s="89">
        <v>12</v>
      </c>
      <c r="P23" s="89">
        <v>13</v>
      </c>
      <c r="Q23" s="89">
        <v>13</v>
      </c>
    </row>
    <row r="24" spans="3:21" x14ac:dyDescent="0.2">
      <c r="C24" s="93" t="s">
        <v>64</v>
      </c>
      <c r="D24" s="91">
        <f t="shared" ref="D24:L24" si="2">SUM(D20:D23)</f>
        <v>44</v>
      </c>
      <c r="E24" s="91">
        <f t="shared" si="2"/>
        <v>42</v>
      </c>
      <c r="F24" s="91">
        <f t="shared" si="2"/>
        <v>43</v>
      </c>
      <c r="G24" s="91">
        <f t="shared" si="2"/>
        <v>43</v>
      </c>
      <c r="H24" s="91">
        <f t="shared" si="2"/>
        <v>48</v>
      </c>
      <c r="I24" s="91">
        <f t="shared" si="2"/>
        <v>55</v>
      </c>
      <c r="J24" s="91">
        <f t="shared" si="2"/>
        <v>52</v>
      </c>
      <c r="K24" s="91">
        <f t="shared" si="2"/>
        <v>52</v>
      </c>
      <c r="L24" s="91">
        <f t="shared" si="2"/>
        <v>52</v>
      </c>
      <c r="M24" s="89"/>
      <c r="N24" s="89"/>
      <c r="O24" s="89"/>
      <c r="P24" s="89"/>
      <c r="Q24" s="89"/>
    </row>
    <row r="25" spans="3:21" x14ac:dyDescent="0.2">
      <c r="D25" s="92"/>
      <c r="E25" s="92"/>
      <c r="F25" s="92"/>
      <c r="G25" s="92"/>
      <c r="H25" s="92"/>
      <c r="M25" s="89"/>
      <c r="N25" s="89"/>
      <c r="O25" s="89"/>
      <c r="P25" s="89"/>
      <c r="Q25" s="89"/>
      <c r="U25" s="96"/>
    </row>
    <row r="26" spans="3:21" x14ac:dyDescent="0.2">
      <c r="C26" s="90" t="s">
        <v>65</v>
      </c>
      <c r="D26" s="92"/>
      <c r="E26" s="92"/>
      <c r="F26" s="92"/>
      <c r="G26" s="92"/>
      <c r="H26" s="92"/>
      <c r="M26" s="89"/>
      <c r="N26" s="89"/>
      <c r="O26" s="89"/>
      <c r="P26" s="89"/>
      <c r="Q26" s="89"/>
    </row>
    <row r="27" spans="3:21" x14ac:dyDescent="0.2">
      <c r="C27" s="97" t="s">
        <v>63</v>
      </c>
      <c r="D27" s="98">
        <v>13</v>
      </c>
      <c r="E27" s="98">
        <v>18</v>
      </c>
      <c r="F27" s="98">
        <v>15</v>
      </c>
      <c r="G27" s="98">
        <v>14</v>
      </c>
      <c r="H27" s="98">
        <v>15</v>
      </c>
      <c r="I27" s="99">
        <v>0</v>
      </c>
      <c r="J27" s="83">
        <v>5</v>
      </c>
      <c r="K27" s="83">
        <v>5</v>
      </c>
      <c r="L27" s="99">
        <v>0</v>
      </c>
      <c r="M27" s="100">
        <v>0</v>
      </c>
      <c r="N27" s="100">
        <v>0</v>
      </c>
      <c r="O27" s="100">
        <v>0</v>
      </c>
      <c r="P27" s="100">
        <v>0</v>
      </c>
      <c r="Q27" s="100"/>
      <c r="R27" s="99"/>
    </row>
    <row r="28" spans="3:21" ht="14.25" x14ac:dyDescent="0.2">
      <c r="C28" s="97"/>
      <c r="D28" s="98"/>
      <c r="E28" s="98"/>
      <c r="F28" s="98"/>
      <c r="G28" s="98"/>
      <c r="H28" s="98"/>
      <c r="I28" s="101"/>
      <c r="J28" s="101"/>
      <c r="K28" s="101"/>
      <c r="L28" s="101"/>
      <c r="M28" s="89"/>
      <c r="N28" s="89"/>
      <c r="O28" s="89"/>
      <c r="P28" s="89"/>
      <c r="Q28" s="89"/>
    </row>
    <row r="29" spans="3:21" x14ac:dyDescent="0.2">
      <c r="C29" s="93" t="s">
        <v>66</v>
      </c>
      <c r="D29" s="98"/>
      <c r="E29" s="98"/>
      <c r="F29" s="98"/>
      <c r="G29" s="98"/>
      <c r="H29" s="85">
        <f t="shared" ref="H29:O29" si="3">SUM(H30:H33)</f>
        <v>249</v>
      </c>
      <c r="I29" s="85">
        <f t="shared" si="3"/>
        <v>329</v>
      </c>
      <c r="J29" s="85">
        <f t="shared" si="3"/>
        <v>352</v>
      </c>
      <c r="K29" s="102">
        <f t="shared" si="3"/>
        <v>421</v>
      </c>
      <c r="L29" s="102">
        <f t="shared" si="3"/>
        <v>459</v>
      </c>
      <c r="M29" s="103">
        <f t="shared" si="3"/>
        <v>373</v>
      </c>
      <c r="N29" s="103">
        <f t="shared" si="3"/>
        <v>409</v>
      </c>
      <c r="O29" s="103">
        <f t="shared" si="3"/>
        <v>635</v>
      </c>
      <c r="P29" s="103">
        <f>SUM(P30:P33)</f>
        <v>732</v>
      </c>
      <c r="Q29" s="103">
        <f>SUM(Q30:Q33)</f>
        <v>523</v>
      </c>
      <c r="R29" s="104"/>
      <c r="S29" s="105"/>
    </row>
    <row r="30" spans="3:21" x14ac:dyDescent="0.2">
      <c r="C30" s="87" t="s">
        <v>62</v>
      </c>
      <c r="D30" s="98"/>
      <c r="E30" s="98"/>
      <c r="F30" s="98"/>
      <c r="G30" s="98"/>
      <c r="H30" s="50">
        <v>54</v>
      </c>
      <c r="I30" s="50">
        <v>93</v>
      </c>
      <c r="J30" s="50">
        <v>93</v>
      </c>
      <c r="K30" s="50">
        <v>115</v>
      </c>
      <c r="L30" s="50">
        <v>134</v>
      </c>
      <c r="M30" s="89">
        <v>122</v>
      </c>
      <c r="N30" s="89">
        <v>127</v>
      </c>
      <c r="O30" s="106">
        <v>172</v>
      </c>
      <c r="P30" s="106">
        <v>190</v>
      </c>
      <c r="Q30" s="106">
        <v>139</v>
      </c>
      <c r="R30" s="107"/>
    </row>
    <row r="31" spans="3:21" x14ac:dyDescent="0.2">
      <c r="C31" s="87" t="s">
        <v>77</v>
      </c>
      <c r="D31" s="98"/>
      <c r="E31" s="98"/>
      <c r="F31" s="98"/>
      <c r="G31" s="98"/>
      <c r="H31" s="50">
        <v>16</v>
      </c>
      <c r="I31" s="50">
        <v>26</v>
      </c>
      <c r="J31" s="50">
        <v>29</v>
      </c>
      <c r="K31" s="50">
        <v>33</v>
      </c>
      <c r="L31" s="50">
        <v>30</v>
      </c>
      <c r="M31" s="89">
        <v>30</v>
      </c>
      <c r="N31" s="89">
        <v>27</v>
      </c>
      <c r="O31" s="106">
        <v>33</v>
      </c>
      <c r="P31" s="106">
        <v>36</v>
      </c>
      <c r="Q31" s="106">
        <v>13</v>
      </c>
      <c r="R31" s="107"/>
    </row>
    <row r="32" spans="3:21" x14ac:dyDescent="0.2">
      <c r="C32" s="87" t="s">
        <v>85</v>
      </c>
      <c r="D32" s="98"/>
      <c r="E32" s="98"/>
      <c r="F32" s="98"/>
      <c r="G32" s="98"/>
      <c r="H32" s="50">
        <v>63</v>
      </c>
      <c r="I32" s="50">
        <v>70</v>
      </c>
      <c r="J32" s="50">
        <v>69</v>
      </c>
      <c r="K32" s="50">
        <v>76</v>
      </c>
      <c r="L32" s="50">
        <v>85</v>
      </c>
      <c r="M32" s="89">
        <v>39</v>
      </c>
      <c r="N32" s="89">
        <v>85</v>
      </c>
      <c r="O32" s="106">
        <v>154</v>
      </c>
      <c r="P32" s="106">
        <v>171</v>
      </c>
      <c r="Q32" s="106">
        <v>239</v>
      </c>
      <c r="R32" s="107"/>
    </row>
    <row r="33" spans="3:19" x14ac:dyDescent="0.2">
      <c r="C33" s="87" t="s">
        <v>63</v>
      </c>
      <c r="D33" s="98"/>
      <c r="E33" s="98"/>
      <c r="F33" s="98"/>
      <c r="G33" s="98"/>
      <c r="H33" s="50">
        <v>116</v>
      </c>
      <c r="I33" s="50">
        <v>140</v>
      </c>
      <c r="J33" s="50">
        <v>161</v>
      </c>
      <c r="K33" s="50">
        <v>197</v>
      </c>
      <c r="L33" s="50">
        <v>210</v>
      </c>
      <c r="M33" s="89">
        <v>182</v>
      </c>
      <c r="N33" s="89">
        <v>170</v>
      </c>
      <c r="O33" s="106">
        <v>276</v>
      </c>
      <c r="P33" s="106">
        <v>335</v>
      </c>
      <c r="Q33" s="106">
        <v>132</v>
      </c>
      <c r="R33" s="107"/>
    </row>
    <row r="34" spans="3:19" ht="12.75" customHeight="1" x14ac:dyDescent="0.2">
      <c r="M34" s="89"/>
      <c r="N34" s="89"/>
      <c r="O34" s="45"/>
      <c r="P34" s="45"/>
      <c r="Q34" s="45"/>
      <c r="R34" s="108"/>
    </row>
    <row r="35" spans="3:19" ht="12.75" customHeight="1" x14ac:dyDescent="0.2">
      <c r="C35" s="90" t="s">
        <v>112</v>
      </c>
      <c r="D35" s="98"/>
      <c r="E35" s="98"/>
      <c r="F35" s="98"/>
      <c r="G35" s="98"/>
      <c r="H35" s="85"/>
      <c r="I35" s="109">
        <f>+I13+I19+I27+I29</f>
        <v>799</v>
      </c>
      <c r="J35" s="109">
        <f>+J13+J19+J27+J29</f>
        <v>800</v>
      </c>
      <c r="K35" s="109">
        <f>+K13+K19+K27+K29</f>
        <v>898</v>
      </c>
      <c r="L35" s="109">
        <f>+L13+L19+L27+L29</f>
        <v>935</v>
      </c>
      <c r="M35" s="103">
        <f>M13+M19+M29</f>
        <v>836</v>
      </c>
      <c r="N35" s="103">
        <f>N13+N19+N29</f>
        <v>884</v>
      </c>
      <c r="O35" s="103">
        <f>O13+O19+O29</f>
        <v>1128</v>
      </c>
      <c r="P35" s="103">
        <f>P13+P19+P29</f>
        <v>1312</v>
      </c>
      <c r="Q35" s="103">
        <f>Q13+Q19+Q29</f>
        <v>1033</v>
      </c>
      <c r="R35" s="104"/>
    </row>
    <row r="36" spans="3:19" ht="14.25" x14ac:dyDescent="0.2">
      <c r="C36" s="90"/>
      <c r="D36" s="98"/>
      <c r="E36" s="98"/>
      <c r="F36" s="98"/>
      <c r="G36" s="98"/>
      <c r="H36" s="92"/>
      <c r="K36" s="101"/>
      <c r="L36" s="101"/>
      <c r="M36" s="110"/>
      <c r="N36" s="110"/>
      <c r="O36" s="111"/>
      <c r="P36" s="111"/>
      <c r="Q36" s="111"/>
      <c r="R36" s="112"/>
    </row>
    <row r="37" spans="3:19" ht="14.25" x14ac:dyDescent="0.2">
      <c r="C37" s="90" t="s">
        <v>113</v>
      </c>
      <c r="D37" s="98"/>
      <c r="E37" s="98"/>
      <c r="F37" s="98"/>
      <c r="G37" s="98"/>
      <c r="H37" s="92"/>
      <c r="K37" s="101"/>
      <c r="L37" s="101"/>
      <c r="M37" s="110"/>
      <c r="N37" s="110"/>
      <c r="O37" s="111"/>
      <c r="P37" s="111"/>
      <c r="Q37" s="111"/>
      <c r="R37" s="112"/>
    </row>
    <row r="38" spans="3:19" x14ac:dyDescent="0.2">
      <c r="C38" s="113" t="s">
        <v>86</v>
      </c>
      <c r="D38" s="98"/>
      <c r="E38" s="98"/>
      <c r="F38" s="98"/>
      <c r="G38" s="98"/>
      <c r="H38" s="50">
        <f>SUM(H14+H20+H30)</f>
        <v>132</v>
      </c>
      <c r="I38" s="50">
        <f>SUM(I14+I20+I30)</f>
        <v>156</v>
      </c>
      <c r="J38" s="50">
        <f>SUM(J14+J20+J30)</f>
        <v>143</v>
      </c>
      <c r="K38" s="50">
        <f>SUM(K14+K20+K30)</f>
        <v>168</v>
      </c>
      <c r="L38" s="50">
        <f>SUM(L14+L20+L30)</f>
        <v>189</v>
      </c>
      <c r="M38" s="106">
        <f>M14+M20+M30</f>
        <v>200</v>
      </c>
      <c r="N38" s="106">
        <f>N14+N20+N30</f>
        <v>207</v>
      </c>
      <c r="O38" s="106">
        <f>O14+O20+O30</f>
        <v>254</v>
      </c>
      <c r="P38" s="106">
        <f>P14+P20+P30</f>
        <v>330</v>
      </c>
      <c r="Q38" s="106">
        <f>Q14+Q20+Q30</f>
        <v>233</v>
      </c>
    </row>
    <row r="39" spans="3:19" x14ac:dyDescent="0.2">
      <c r="C39" s="114" t="s">
        <v>116</v>
      </c>
      <c r="D39" s="98"/>
      <c r="E39" s="98"/>
      <c r="F39" s="98"/>
      <c r="G39" s="98"/>
      <c r="H39" s="50">
        <f>+H16+H22+H32</f>
        <v>331</v>
      </c>
      <c r="I39" s="50">
        <f>+I16+I22+I32</f>
        <v>338</v>
      </c>
      <c r="J39" s="50">
        <f>+J16+J22+J32</f>
        <v>294</v>
      </c>
      <c r="K39" s="50">
        <f>+K16+K22+K32</f>
        <v>311</v>
      </c>
      <c r="L39" s="50">
        <f>+L16+L22+L32</f>
        <v>322</v>
      </c>
      <c r="M39" s="106">
        <f>M16+M22+M32</f>
        <v>292</v>
      </c>
      <c r="N39" s="106">
        <f>N16+N22+N32</f>
        <v>340</v>
      </c>
      <c r="O39" s="106">
        <f>O16+O22+O32</f>
        <v>419</v>
      </c>
      <c r="P39" s="106">
        <f>P16+P22+P32</f>
        <v>442</v>
      </c>
      <c r="Q39" s="106">
        <f>Q16+Q22+Q32</f>
        <v>507</v>
      </c>
    </row>
    <row r="40" spans="3:19" x14ac:dyDescent="0.2">
      <c r="C40" s="113" t="s">
        <v>87</v>
      </c>
      <c r="D40" s="98"/>
      <c r="E40" s="98"/>
      <c r="F40" s="98"/>
      <c r="G40" s="98"/>
      <c r="H40" s="50">
        <f>+H15+H21+H31</f>
        <v>23</v>
      </c>
      <c r="I40" s="50">
        <f>+I15+I21+I31</f>
        <v>37</v>
      </c>
      <c r="J40" s="50">
        <f>+J15+J21+J31</f>
        <v>38</v>
      </c>
      <c r="K40" s="50">
        <f>+K15+K21+K31</f>
        <v>43</v>
      </c>
      <c r="L40" s="50">
        <f>+L15+L21+L31</f>
        <v>40</v>
      </c>
      <c r="M40" s="106">
        <f>M15+M31+M21</f>
        <v>40</v>
      </c>
      <c r="N40" s="106">
        <f>N15+N31+N21</f>
        <v>37</v>
      </c>
      <c r="O40" s="106">
        <f>O15+O31+O21</f>
        <v>43</v>
      </c>
      <c r="P40" s="106">
        <f>P15+P31+P21</f>
        <v>48</v>
      </c>
      <c r="Q40" s="106">
        <f>Q15+Q31+Q21</f>
        <v>23</v>
      </c>
    </row>
    <row r="41" spans="3:19" x14ac:dyDescent="0.2">
      <c r="C41" s="114" t="s">
        <v>117</v>
      </c>
      <c r="D41" s="98"/>
      <c r="E41" s="98"/>
      <c r="F41" s="98"/>
      <c r="G41" s="98"/>
      <c r="H41" s="66">
        <f>+H17+H23+H27+H33</f>
        <v>253</v>
      </c>
      <c r="I41" s="66">
        <f>+I17+I23+I27+I33</f>
        <v>268</v>
      </c>
      <c r="J41" s="66">
        <f>+J17+J23+J27+J33</f>
        <v>325</v>
      </c>
      <c r="K41" s="50">
        <f>+K17+K23+K27+K33</f>
        <v>376</v>
      </c>
      <c r="L41" s="50">
        <f>+L17+L23+L27+L33</f>
        <v>384</v>
      </c>
      <c r="M41" s="106">
        <f>M17+M23+M33</f>
        <v>304</v>
      </c>
      <c r="N41" s="106">
        <f>N17+N23+N33</f>
        <v>300</v>
      </c>
      <c r="O41" s="106">
        <f>O17+O23+O33</f>
        <v>412</v>
      </c>
      <c r="P41" s="106">
        <f>P17+P23+P33</f>
        <v>492</v>
      </c>
      <c r="Q41" s="106">
        <f>Q17+Q23+Q33</f>
        <v>270</v>
      </c>
    </row>
    <row r="42" spans="3:19" x14ac:dyDescent="0.2">
      <c r="C42" s="115" t="s">
        <v>115</v>
      </c>
      <c r="D42" s="98"/>
      <c r="E42" s="98"/>
      <c r="F42" s="98"/>
      <c r="G42" s="98"/>
      <c r="H42" s="26">
        <f t="shared" ref="H42:P42" si="4">SUM(H38:H41)</f>
        <v>739</v>
      </c>
      <c r="I42" s="26">
        <f t="shared" si="4"/>
        <v>799</v>
      </c>
      <c r="J42" s="26">
        <f t="shared" si="4"/>
        <v>800</v>
      </c>
      <c r="K42" s="26">
        <f t="shared" si="4"/>
        <v>898</v>
      </c>
      <c r="L42" s="26">
        <f t="shared" si="4"/>
        <v>935</v>
      </c>
      <c r="M42" s="103">
        <f t="shared" si="4"/>
        <v>836</v>
      </c>
      <c r="N42" s="103">
        <f t="shared" si="4"/>
        <v>884</v>
      </c>
      <c r="O42" s="103">
        <f t="shared" si="4"/>
        <v>1128</v>
      </c>
      <c r="P42" s="103">
        <f t="shared" si="4"/>
        <v>1312</v>
      </c>
      <c r="Q42" s="103">
        <f>SUM(Q38:Q41)</f>
        <v>1033</v>
      </c>
      <c r="R42" s="104"/>
    </row>
    <row r="43" spans="3:19" ht="14.25" x14ac:dyDescent="0.2">
      <c r="C43" s="115"/>
      <c r="D43" s="98"/>
      <c r="E43" s="98"/>
      <c r="F43" s="98"/>
      <c r="G43" s="98"/>
      <c r="H43" s="116"/>
      <c r="I43" s="50" t="s">
        <v>19</v>
      </c>
      <c r="K43" s="101"/>
      <c r="L43" s="101"/>
      <c r="M43" s="101"/>
      <c r="N43" s="101"/>
      <c r="O43" s="117"/>
      <c r="P43" s="117"/>
      <c r="Q43" s="117"/>
      <c r="R43" s="117"/>
    </row>
    <row r="44" spans="3:19" x14ac:dyDescent="0.2">
      <c r="C44" s="118" t="s">
        <v>67</v>
      </c>
      <c r="D44" s="98"/>
      <c r="E44" s="98"/>
      <c r="F44" s="98"/>
      <c r="G44" s="98"/>
      <c r="H44" s="119">
        <f t="shared" ref="H44:M44" si="5">(H38/H47)</f>
        <v>2.481203007518797</v>
      </c>
      <c r="I44" s="119">
        <f t="shared" si="5"/>
        <v>2.736842105263158</v>
      </c>
      <c r="J44" s="119">
        <f t="shared" si="5"/>
        <v>2.5535714285714284</v>
      </c>
      <c r="K44" s="119">
        <f t="shared" si="5"/>
        <v>3.0545454545454547</v>
      </c>
      <c r="L44" s="119">
        <f t="shared" si="5"/>
        <v>3.4054054054054053</v>
      </c>
      <c r="M44" s="119">
        <f t="shared" si="5"/>
        <v>3.5273368606701938</v>
      </c>
      <c r="N44" s="119">
        <f>(N38/N47)</f>
        <v>3.7163375224416515</v>
      </c>
      <c r="O44" s="119">
        <f>(O38/O47)</f>
        <v>4.3642611683848793</v>
      </c>
      <c r="P44" s="119">
        <f>(P38/P47)</f>
        <v>5.4635761589403975</v>
      </c>
      <c r="Q44" s="119">
        <f>(Q38/Q47)</f>
        <v>3.8322368421052633</v>
      </c>
      <c r="R44" s="119"/>
    </row>
    <row r="45" spans="3:19" x14ac:dyDescent="0.2">
      <c r="C45" s="118" t="s">
        <v>68</v>
      </c>
      <c r="D45" s="98"/>
      <c r="E45" s="98"/>
      <c r="F45" s="98"/>
      <c r="G45" s="98"/>
      <c r="H45" s="119">
        <f t="shared" ref="H45:M45" si="6">(H39/H47)</f>
        <v>6.2218045112781954</v>
      </c>
      <c r="I45" s="119">
        <f t="shared" si="6"/>
        <v>5.9298245614035086</v>
      </c>
      <c r="J45" s="119">
        <f t="shared" si="6"/>
        <v>5.25</v>
      </c>
      <c r="K45" s="119">
        <f t="shared" si="6"/>
        <v>5.6545454545454543</v>
      </c>
      <c r="L45" s="119">
        <f t="shared" si="6"/>
        <v>5.801801801801802</v>
      </c>
      <c r="M45" s="119">
        <f t="shared" si="6"/>
        <v>5.1499118165784834</v>
      </c>
      <c r="N45" s="119">
        <f>(N39/N47)</f>
        <v>6.1041292639138236</v>
      </c>
      <c r="O45" s="119">
        <f>(O39/O47)</f>
        <v>7.1993127147766316</v>
      </c>
      <c r="P45" s="119">
        <f>(P39/P47)</f>
        <v>7.3178807947019866</v>
      </c>
      <c r="Q45" s="119">
        <f>(Q39/Q47)</f>
        <v>8.338815789473685</v>
      </c>
      <c r="R45" s="119"/>
    </row>
    <row r="46" spans="3:19" x14ac:dyDescent="0.2">
      <c r="C46" s="118" t="s">
        <v>69</v>
      </c>
      <c r="D46" s="98"/>
      <c r="E46" s="98"/>
      <c r="F46" s="98"/>
      <c r="G46" s="98"/>
      <c r="H46" s="119">
        <f t="shared" ref="H46:M46" si="7">(H42/H47)</f>
        <v>13.890977443609021</v>
      </c>
      <c r="I46" s="119">
        <f t="shared" si="7"/>
        <v>14.017543859649123</v>
      </c>
      <c r="J46" s="119">
        <f t="shared" si="7"/>
        <v>14.285714285714286</v>
      </c>
      <c r="K46" s="119">
        <f t="shared" si="7"/>
        <v>16.327272727272728</v>
      </c>
      <c r="L46" s="119">
        <f t="shared" si="7"/>
        <v>16.846846846846848</v>
      </c>
      <c r="M46" s="119">
        <f t="shared" si="7"/>
        <v>14.74426807760141</v>
      </c>
      <c r="N46" s="119">
        <f>(N42/N47)</f>
        <v>15.870736086175942</v>
      </c>
      <c r="O46" s="119">
        <f>(O42/O47)</f>
        <v>19.381443298969071</v>
      </c>
      <c r="P46" s="119">
        <f>(P42/P47)</f>
        <v>21.721854304635762</v>
      </c>
      <c r="Q46" s="119">
        <f>(Q42/Q47)</f>
        <v>16.99013157894737</v>
      </c>
      <c r="R46" s="119"/>
    </row>
    <row r="47" spans="3:19" x14ac:dyDescent="0.2">
      <c r="C47" s="120" t="s">
        <v>70</v>
      </c>
      <c r="D47" s="121"/>
      <c r="E47" s="121"/>
      <c r="F47" s="121"/>
      <c r="G47" s="121"/>
      <c r="H47" s="122">
        <v>53.2</v>
      </c>
      <c r="I47" s="122">
        <v>57</v>
      </c>
      <c r="J47" s="122">
        <v>56</v>
      </c>
      <c r="K47" s="122">
        <v>55</v>
      </c>
      <c r="L47" s="122">
        <v>55.5</v>
      </c>
      <c r="M47" s="122">
        <v>56.7</v>
      </c>
      <c r="N47" s="122">
        <v>55.7</v>
      </c>
      <c r="O47" s="122">
        <v>58.2</v>
      </c>
      <c r="P47" s="122">
        <v>60.4</v>
      </c>
      <c r="Q47" s="122">
        <v>60.8</v>
      </c>
      <c r="R47" s="123"/>
    </row>
    <row r="48" spans="3:19" ht="14.25" x14ac:dyDescent="0.2">
      <c r="C48" s="54"/>
      <c r="M48" s="101"/>
      <c r="N48" s="54"/>
      <c r="O48" s="54"/>
      <c r="P48" s="54"/>
      <c r="Q48" s="54"/>
      <c r="R48" s="54"/>
      <c r="S48" s="66"/>
    </row>
    <row r="49" spans="2:18" ht="12.75" customHeight="1" x14ac:dyDescent="0.2">
      <c r="C49" s="124" t="s">
        <v>114</v>
      </c>
      <c r="D49" s="124"/>
      <c r="E49" s="124"/>
      <c r="F49" s="124"/>
      <c r="G49" s="124"/>
      <c r="H49" s="124"/>
      <c r="I49" s="124"/>
      <c r="J49" s="124"/>
      <c r="K49" s="124"/>
      <c r="L49" s="124"/>
      <c r="M49" s="124"/>
      <c r="N49" s="124"/>
      <c r="O49" s="124"/>
      <c r="P49" s="124"/>
      <c r="Q49" s="124"/>
      <c r="R49" s="54"/>
    </row>
    <row r="50" spans="2:18" x14ac:dyDescent="0.2">
      <c r="C50" s="124"/>
      <c r="D50" s="124"/>
      <c r="E50" s="124"/>
      <c r="F50" s="124"/>
      <c r="G50" s="124"/>
      <c r="H50" s="124"/>
      <c r="I50" s="124"/>
      <c r="J50" s="124"/>
      <c r="K50" s="124"/>
      <c r="L50" s="124"/>
      <c r="M50" s="124"/>
      <c r="N50" s="124"/>
      <c r="O50" s="124"/>
      <c r="P50" s="124"/>
      <c r="Q50" s="124"/>
      <c r="R50" s="54"/>
    </row>
    <row r="51" spans="2:18" x14ac:dyDescent="0.2">
      <c r="C51" s="125"/>
      <c r="D51" s="125"/>
      <c r="E51" s="125"/>
      <c r="F51" s="125"/>
      <c r="G51" s="125"/>
      <c r="H51" s="125"/>
      <c r="I51" s="125"/>
      <c r="J51" s="125"/>
      <c r="K51" s="125"/>
      <c r="L51" s="125"/>
      <c r="M51" s="125"/>
      <c r="N51" s="54"/>
      <c r="O51" s="54"/>
      <c r="P51" s="54"/>
      <c r="Q51" s="54"/>
      <c r="R51" s="54"/>
    </row>
    <row r="52" spans="2:18" ht="12.75" customHeight="1" x14ac:dyDescent="0.2">
      <c r="C52" s="133" t="s">
        <v>118</v>
      </c>
      <c r="D52" s="133"/>
      <c r="E52" s="133"/>
      <c r="F52" s="133"/>
      <c r="G52" s="133"/>
      <c r="H52" s="133"/>
      <c r="I52" s="133"/>
      <c r="J52" s="133"/>
      <c r="K52" s="133"/>
      <c r="L52" s="133"/>
      <c r="M52" s="133"/>
      <c r="N52" s="133"/>
      <c r="O52" s="133"/>
      <c r="P52" s="133"/>
      <c r="Q52" s="133"/>
      <c r="R52" s="54"/>
    </row>
    <row r="53" spans="2:18" x14ac:dyDescent="0.2">
      <c r="C53" s="133"/>
      <c r="D53" s="133"/>
      <c r="E53" s="133"/>
      <c r="F53" s="133"/>
      <c r="G53" s="133"/>
      <c r="H53" s="133"/>
      <c r="I53" s="133"/>
      <c r="J53" s="133"/>
      <c r="K53" s="133"/>
      <c r="L53" s="133"/>
      <c r="M53" s="133"/>
      <c r="N53" s="133"/>
      <c r="O53" s="133"/>
      <c r="P53" s="133"/>
      <c r="Q53" s="133"/>
      <c r="R53" s="54"/>
    </row>
    <row r="54" spans="2:18" ht="13.5" hidden="1" customHeight="1" x14ac:dyDescent="0.2">
      <c r="C54" s="133"/>
      <c r="D54" s="133"/>
      <c r="E54" s="133"/>
      <c r="F54" s="133"/>
      <c r="G54" s="133"/>
      <c r="H54" s="133"/>
      <c r="I54" s="133"/>
      <c r="J54" s="133"/>
      <c r="K54" s="133"/>
      <c r="L54" s="133"/>
      <c r="M54" s="133"/>
      <c r="N54" s="133"/>
      <c r="O54" s="133"/>
      <c r="P54" s="133"/>
      <c r="Q54" s="133"/>
      <c r="R54" s="54"/>
    </row>
    <row r="55" spans="2:18" x14ac:dyDescent="0.2">
      <c r="C55" s="125"/>
      <c r="D55" s="125"/>
      <c r="E55" s="125"/>
      <c r="F55" s="125"/>
      <c r="G55" s="125"/>
      <c r="H55" s="125"/>
      <c r="I55" s="125"/>
      <c r="J55" s="125"/>
      <c r="K55" s="125"/>
      <c r="L55" s="125"/>
      <c r="M55" s="125"/>
      <c r="N55" s="54"/>
      <c r="O55" s="54"/>
      <c r="P55" s="54"/>
      <c r="Q55" s="54"/>
      <c r="R55" s="54"/>
    </row>
    <row r="56" spans="2:18" x14ac:dyDescent="0.2">
      <c r="C56" s="126" t="s">
        <v>110</v>
      </c>
      <c r="D56" s="126"/>
      <c r="E56" s="126"/>
      <c r="F56" s="126"/>
      <c r="G56" s="126"/>
      <c r="H56" s="126"/>
      <c r="I56" s="126"/>
      <c r="J56" s="126"/>
      <c r="K56" s="126"/>
      <c r="L56" s="126"/>
      <c r="M56" s="126"/>
      <c r="N56" s="126"/>
      <c r="O56" s="126"/>
      <c r="P56" s="126"/>
      <c r="Q56" s="126"/>
      <c r="R56" s="54"/>
    </row>
    <row r="57" spans="2:18" x14ac:dyDescent="0.2">
      <c r="C57" s="127"/>
      <c r="N57" s="54"/>
      <c r="O57" s="54"/>
      <c r="P57" s="54"/>
      <c r="Q57" s="54"/>
      <c r="R57" s="54"/>
    </row>
    <row r="58" spans="2:18" ht="14.25" x14ac:dyDescent="0.2">
      <c r="B58" s="128"/>
      <c r="C58" s="70" t="s">
        <v>147</v>
      </c>
      <c r="N58" s="54"/>
      <c r="O58" s="54"/>
      <c r="P58" s="54"/>
      <c r="Q58" s="54"/>
      <c r="R58" s="54"/>
    </row>
    <row r="59" spans="2:18" ht="14.25" x14ac:dyDescent="0.2">
      <c r="B59" s="129"/>
      <c r="C59" s="70" t="s">
        <v>197</v>
      </c>
      <c r="N59" s="54"/>
      <c r="O59" s="54"/>
      <c r="P59" s="54"/>
      <c r="Q59" s="54"/>
      <c r="R59" s="54"/>
    </row>
    <row r="60" spans="2:18" ht="14.25" x14ac:dyDescent="0.2">
      <c r="B60" s="129"/>
      <c r="C60" s="71"/>
      <c r="N60" s="54"/>
      <c r="O60" s="54"/>
      <c r="P60" s="54"/>
      <c r="Q60" s="54"/>
      <c r="R60" s="54"/>
    </row>
    <row r="61" spans="2:18" ht="9" customHeight="1" x14ac:dyDescent="0.2">
      <c r="B61" s="130"/>
      <c r="C61" s="130"/>
      <c r="D61" s="130"/>
      <c r="E61" s="130"/>
      <c r="F61" s="130"/>
      <c r="G61" s="130"/>
      <c r="H61" s="130"/>
      <c r="I61" s="130"/>
      <c r="J61" s="130"/>
      <c r="K61" s="130"/>
      <c r="L61" s="130"/>
    </row>
    <row r="62" spans="2:18" x14ac:dyDescent="0.2">
      <c r="B62" s="132"/>
      <c r="C62" s="132"/>
      <c r="D62" s="132"/>
      <c r="E62" s="132"/>
      <c r="F62" s="132"/>
      <c r="G62" s="132"/>
      <c r="H62" s="132"/>
      <c r="I62" s="132"/>
      <c r="J62" s="132"/>
      <c r="K62" s="132"/>
      <c r="L62" s="132"/>
      <c r="M62" s="132"/>
    </row>
  </sheetData>
  <mergeCells count="4">
    <mergeCell ref="F4:M4"/>
    <mergeCell ref="C49:Q50"/>
    <mergeCell ref="C52:Q54"/>
    <mergeCell ref="C56:Q56"/>
  </mergeCells>
  <phoneticPr fontId="4" type="noConversion"/>
  <printOptions horizontalCentered="1"/>
  <pageMargins left="1" right="1" top="1" bottom="1" header="0.5" footer="0.5"/>
  <pageSetup scale="65" fitToHeight="0" orientation="portrait" r:id="rId1"/>
  <headerFooter alignWithMargins="0"/>
  <ignoredErrors>
    <ignoredError sqref="M45" formula="1"/>
  </ignoredErrors>
  <drawing r:id="rId2"/>
  <legacyDrawing r:id="rId3"/>
  <oleObjects>
    <mc:AlternateContent xmlns:mc="http://schemas.openxmlformats.org/markup-compatibility/2006">
      <mc:Choice Requires="x14">
        <oleObject progId="MSPhotoEd.3" shapeId="7169" r:id="rId4">
          <objectPr defaultSize="0" autoPict="0" r:id="rId5">
            <anchor moveWithCells="1" sizeWithCells="1">
              <from>
                <xdr:col>0</xdr:col>
                <xdr:colOff>9525</xdr:colOff>
                <xdr:row>0</xdr:row>
                <xdr:rowOff>0</xdr:rowOff>
              </from>
              <to>
                <xdr:col>2</xdr:col>
                <xdr:colOff>19050</xdr:colOff>
                <xdr:row>3</xdr:row>
                <xdr:rowOff>123825</xdr:rowOff>
              </to>
            </anchor>
          </objectPr>
        </oleObject>
      </mc:Choice>
      <mc:Fallback>
        <oleObject progId="MSPhotoEd.3" shapeId="7169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4:M67"/>
  <sheetViews>
    <sheetView zoomScaleNormal="100" zoomScaleSheetLayoutView="100" workbookViewId="0">
      <selection activeCell="C6" sqref="C6"/>
    </sheetView>
  </sheetViews>
  <sheetFormatPr defaultRowHeight="12.75" x14ac:dyDescent="0.2"/>
  <cols>
    <col min="1" max="1" width="9.140625" style="50"/>
    <col min="2" max="2" width="6.7109375" style="50" customWidth="1"/>
    <col min="3" max="3" width="62" style="50" customWidth="1"/>
    <col min="4" max="4" width="10.42578125" style="50" customWidth="1"/>
    <col min="5" max="5" width="10.7109375" style="50" customWidth="1"/>
    <col min="6" max="6" width="9.85546875" style="50" customWidth="1"/>
    <col min="7" max="7" width="9.28515625" style="50" bestFit="1" customWidth="1"/>
    <col min="8" max="8" width="9.28515625" style="50" customWidth="1"/>
    <col min="9" max="9" width="10.5703125" style="50" customWidth="1"/>
    <col min="10" max="16384" width="9.140625" style="50"/>
  </cols>
  <sheetData>
    <row r="4" spans="2:10" ht="15" x14ac:dyDescent="0.25">
      <c r="D4" s="78"/>
      <c r="E4" s="78"/>
      <c r="F4" s="78"/>
      <c r="G4" s="79"/>
      <c r="H4" s="79"/>
      <c r="J4" s="36"/>
    </row>
    <row r="5" spans="2:10" ht="9" customHeight="1" x14ac:dyDescent="0.2"/>
    <row r="6" spans="2:10" x14ac:dyDescent="0.2">
      <c r="I6" s="80"/>
    </row>
    <row r="7" spans="2:10" x14ac:dyDescent="0.2">
      <c r="G7" s="54"/>
      <c r="H7" s="54"/>
    </row>
    <row r="8" spans="2:10" ht="15.75" x14ac:dyDescent="0.25">
      <c r="B8" s="51"/>
      <c r="C8" s="134" t="s">
        <v>225</v>
      </c>
      <c r="D8" s="134"/>
      <c r="E8" s="134"/>
      <c r="F8" s="134"/>
      <c r="G8" s="54"/>
      <c r="H8" s="54"/>
    </row>
    <row r="9" spans="2:10" x14ac:dyDescent="0.2">
      <c r="F9" s="54"/>
      <c r="G9" s="54"/>
      <c r="H9" s="54"/>
    </row>
    <row r="10" spans="2:10" s="36" customFormat="1" x14ac:dyDescent="0.2">
      <c r="C10" s="135"/>
      <c r="D10" s="136"/>
      <c r="E10" s="136"/>
      <c r="F10" s="136"/>
      <c r="G10" s="83"/>
      <c r="H10" s="83"/>
    </row>
    <row r="11" spans="2:10" ht="27.75" customHeight="1" x14ac:dyDescent="0.2">
      <c r="B11" s="54"/>
      <c r="C11" s="137"/>
      <c r="D11" s="138" t="s">
        <v>144</v>
      </c>
      <c r="E11" s="138" t="s">
        <v>145</v>
      </c>
      <c r="F11" s="138" t="s">
        <v>146</v>
      </c>
      <c r="H11" s="54"/>
    </row>
    <row r="12" spans="2:10" ht="12" customHeight="1" x14ac:dyDescent="0.2">
      <c r="B12" s="54"/>
      <c r="C12" s="26"/>
      <c r="D12" s="139"/>
      <c r="E12" s="140"/>
      <c r="F12" s="139"/>
      <c r="G12" s="54"/>
      <c r="H12" s="54"/>
    </row>
    <row r="13" spans="2:10" x14ac:dyDescent="0.2">
      <c r="C13" s="26" t="s">
        <v>83</v>
      </c>
      <c r="D13" s="141"/>
      <c r="E13" s="141"/>
      <c r="F13" s="141"/>
      <c r="G13" s="45"/>
      <c r="H13" s="45"/>
    </row>
    <row r="14" spans="2:10" x14ac:dyDescent="0.2">
      <c r="C14" s="142" t="s">
        <v>190</v>
      </c>
      <c r="D14" s="143">
        <v>2</v>
      </c>
      <c r="E14" s="144"/>
      <c r="F14" s="144"/>
      <c r="G14" s="39"/>
      <c r="H14" s="39"/>
      <c r="J14" s="66"/>
    </row>
    <row r="15" spans="2:10" x14ac:dyDescent="0.2">
      <c r="C15" s="142" t="s">
        <v>107</v>
      </c>
      <c r="D15" s="143">
        <v>1</v>
      </c>
      <c r="E15" s="144"/>
      <c r="F15" s="144"/>
      <c r="G15" s="46"/>
      <c r="H15" s="46"/>
      <c r="J15" s="66"/>
    </row>
    <row r="16" spans="2:10" x14ac:dyDescent="0.2">
      <c r="C16" s="142" t="s">
        <v>89</v>
      </c>
      <c r="D16" s="143">
        <v>34</v>
      </c>
      <c r="E16" s="144"/>
      <c r="F16" s="145"/>
      <c r="G16" s="36"/>
      <c r="H16" s="36"/>
      <c r="J16" s="66"/>
    </row>
    <row r="17" spans="3:10" x14ac:dyDescent="0.2">
      <c r="C17" s="142" t="s">
        <v>90</v>
      </c>
      <c r="D17" s="143">
        <v>3</v>
      </c>
      <c r="E17" s="144"/>
      <c r="F17" s="146"/>
      <c r="G17" s="36"/>
      <c r="H17" s="36"/>
      <c r="J17" s="66"/>
    </row>
    <row r="18" spans="3:10" x14ac:dyDescent="0.2">
      <c r="C18" s="142" t="s">
        <v>91</v>
      </c>
      <c r="D18" s="143">
        <v>3</v>
      </c>
      <c r="E18" s="144"/>
      <c r="F18" s="143"/>
      <c r="G18" s="36"/>
      <c r="H18" s="36"/>
      <c r="J18" s="66"/>
    </row>
    <row r="19" spans="3:10" x14ac:dyDescent="0.2">
      <c r="C19" s="142" t="s">
        <v>78</v>
      </c>
      <c r="D19" s="143"/>
      <c r="E19" s="144"/>
      <c r="F19" s="144"/>
      <c r="G19" s="36"/>
      <c r="H19" s="36"/>
      <c r="J19" s="66"/>
    </row>
    <row r="20" spans="3:10" x14ac:dyDescent="0.2">
      <c r="C20" s="142" t="s">
        <v>79</v>
      </c>
      <c r="D20" s="143">
        <v>9</v>
      </c>
      <c r="E20" s="144"/>
      <c r="F20" s="144"/>
      <c r="G20" s="46"/>
      <c r="H20" s="46"/>
      <c r="J20" s="66"/>
    </row>
    <row r="21" spans="3:10" x14ac:dyDescent="0.2">
      <c r="C21" s="142" t="s">
        <v>191</v>
      </c>
      <c r="D21" s="145">
        <v>258</v>
      </c>
      <c r="E21" s="144">
        <v>1</v>
      </c>
      <c r="F21" s="145">
        <v>64</v>
      </c>
      <c r="G21" s="36"/>
      <c r="H21" s="36"/>
      <c r="J21" s="66"/>
    </row>
    <row r="22" spans="3:10" x14ac:dyDescent="0.2">
      <c r="C22" s="142" t="s">
        <v>192</v>
      </c>
      <c r="D22" s="145">
        <v>1</v>
      </c>
      <c r="E22" s="144"/>
      <c r="F22" s="145"/>
      <c r="G22" s="36"/>
      <c r="H22" s="36"/>
      <c r="J22" s="66"/>
    </row>
    <row r="23" spans="3:10" x14ac:dyDescent="0.2">
      <c r="C23" s="147" t="s">
        <v>80</v>
      </c>
      <c r="D23" s="143">
        <v>8</v>
      </c>
      <c r="E23" s="144"/>
      <c r="F23" s="146"/>
      <c r="G23" s="46"/>
      <c r="H23" s="46"/>
      <c r="J23" s="66"/>
    </row>
    <row r="24" spans="3:10" x14ac:dyDescent="0.2">
      <c r="C24" s="142" t="s">
        <v>193</v>
      </c>
      <c r="D24" s="143">
        <v>38</v>
      </c>
      <c r="E24" s="144"/>
      <c r="F24" s="146"/>
      <c r="G24" s="46"/>
      <c r="H24" s="46"/>
      <c r="J24" s="66"/>
    </row>
    <row r="25" spans="3:10" x14ac:dyDescent="0.2">
      <c r="C25" s="142" t="s">
        <v>196</v>
      </c>
      <c r="D25" s="148">
        <f>SUM(D14:D24)</f>
        <v>357</v>
      </c>
      <c r="E25" s="148">
        <f t="shared" ref="E25:F25" si="0">SUM(E14:E24)</f>
        <v>1</v>
      </c>
      <c r="F25" s="148">
        <f t="shared" si="0"/>
        <v>64</v>
      </c>
      <c r="G25" s="148"/>
      <c r="H25" s="46"/>
      <c r="J25" s="66"/>
    </row>
    <row r="26" spans="3:10" ht="12.75" customHeight="1" x14ac:dyDescent="0.2">
      <c r="C26" s="149" t="s">
        <v>115</v>
      </c>
      <c r="D26" s="150"/>
      <c r="E26" s="151"/>
      <c r="F26" s="152"/>
      <c r="G26" s="46"/>
      <c r="H26" s="46"/>
    </row>
    <row r="27" spans="3:10" ht="12.75" customHeight="1" x14ac:dyDescent="0.2">
      <c r="C27" s="149"/>
      <c r="D27" s="150"/>
      <c r="E27" s="144"/>
      <c r="F27" s="152"/>
      <c r="G27" s="46"/>
      <c r="H27" s="46"/>
    </row>
    <row r="28" spans="3:10" ht="12.75" customHeight="1" x14ac:dyDescent="0.2">
      <c r="C28" s="115" t="s">
        <v>164</v>
      </c>
      <c r="D28" s="153"/>
      <c r="E28" s="153"/>
      <c r="F28" s="153"/>
      <c r="G28" s="46"/>
      <c r="H28" s="46"/>
    </row>
    <row r="29" spans="3:10" ht="12.75" customHeight="1" x14ac:dyDescent="0.2">
      <c r="C29" s="115"/>
      <c r="D29" s="141"/>
      <c r="E29" s="154"/>
      <c r="F29" s="154"/>
      <c r="G29" s="46"/>
      <c r="H29" s="46"/>
    </row>
    <row r="30" spans="3:10" ht="12.75" customHeight="1" x14ac:dyDescent="0.2">
      <c r="C30" s="115" t="s">
        <v>84</v>
      </c>
      <c r="D30" s="106"/>
      <c r="E30" s="154"/>
      <c r="F30" s="154"/>
      <c r="G30" s="46"/>
      <c r="H30" s="46"/>
    </row>
    <row r="31" spans="3:10" ht="12.75" customHeight="1" x14ac:dyDescent="0.2">
      <c r="C31" s="142" t="s">
        <v>194</v>
      </c>
      <c r="D31" s="50">
        <v>15</v>
      </c>
      <c r="E31" s="154">
        <v>2</v>
      </c>
      <c r="F31" s="154"/>
      <c r="G31" s="46"/>
      <c r="H31" s="46"/>
    </row>
    <row r="32" spans="3:10" x14ac:dyDescent="0.2">
      <c r="C32" s="142" t="s">
        <v>93</v>
      </c>
      <c r="G32" s="39"/>
      <c r="H32" s="39"/>
    </row>
    <row r="33" spans="2:13" s="85" customFormat="1" x14ac:dyDescent="0.2">
      <c r="C33" s="142" t="s">
        <v>82</v>
      </c>
      <c r="D33" s="50">
        <v>29</v>
      </c>
      <c r="E33" s="50"/>
      <c r="F33" s="50">
        <v>7</v>
      </c>
      <c r="G33" s="43"/>
      <c r="H33" s="43"/>
    </row>
    <row r="34" spans="2:13" x14ac:dyDescent="0.2">
      <c r="C34" s="142" t="s">
        <v>94</v>
      </c>
      <c r="D34" s="50">
        <v>35</v>
      </c>
      <c r="E34" s="50">
        <v>5</v>
      </c>
      <c r="G34" s="39"/>
      <c r="H34" s="39"/>
    </row>
    <row r="35" spans="2:13" ht="11.25" customHeight="1" x14ac:dyDescent="0.2">
      <c r="C35" s="142" t="s">
        <v>95</v>
      </c>
      <c r="D35" s="50">
        <v>50</v>
      </c>
      <c r="E35" s="50">
        <v>1</v>
      </c>
      <c r="F35" s="50">
        <v>8</v>
      </c>
      <c r="G35" s="39"/>
      <c r="H35" s="39"/>
    </row>
    <row r="36" spans="2:13" x14ac:dyDescent="0.2">
      <c r="C36" s="142" t="s">
        <v>96</v>
      </c>
      <c r="D36" s="50">
        <v>21</v>
      </c>
      <c r="E36" s="50">
        <v>2</v>
      </c>
      <c r="G36" s="39"/>
      <c r="H36" s="39"/>
    </row>
    <row r="37" spans="2:13" x14ac:dyDescent="0.2">
      <c r="C37" s="142" t="s">
        <v>92</v>
      </c>
      <c r="D37" s="50">
        <v>30</v>
      </c>
      <c r="E37" s="50">
        <v>1</v>
      </c>
      <c r="G37" s="39"/>
      <c r="H37" s="39"/>
    </row>
    <row r="38" spans="2:13" x14ac:dyDescent="0.2">
      <c r="C38" s="155" t="s">
        <v>97</v>
      </c>
      <c r="D38" s="50">
        <v>174</v>
      </c>
      <c r="F38" s="50">
        <v>4</v>
      </c>
      <c r="G38" s="39"/>
      <c r="H38" s="39"/>
    </row>
    <row r="39" spans="2:13" ht="18" customHeight="1" x14ac:dyDescent="0.2">
      <c r="C39" s="156" t="s">
        <v>115</v>
      </c>
      <c r="D39" s="163">
        <f>SUM(D31:D38)</f>
        <v>354</v>
      </c>
      <c r="E39" s="163">
        <f t="shared" ref="E39:F39" si="1">SUM(E31:E38)</f>
        <v>11</v>
      </c>
      <c r="F39" s="163">
        <f t="shared" si="1"/>
        <v>19</v>
      </c>
      <c r="G39" s="47"/>
      <c r="H39" s="47"/>
      <c r="I39" s="157"/>
      <c r="J39" s="157"/>
      <c r="K39" s="157"/>
      <c r="L39" s="157"/>
      <c r="M39" s="157"/>
    </row>
    <row r="40" spans="2:13" ht="14.25" x14ac:dyDescent="0.2">
      <c r="B40" s="158"/>
      <c r="C40" s="65"/>
      <c r="D40" s="48"/>
      <c r="E40" s="48"/>
      <c r="F40" s="48"/>
      <c r="G40" s="54"/>
      <c r="H40" s="54"/>
    </row>
    <row r="41" spans="2:13" ht="14.25" x14ac:dyDescent="0.2">
      <c r="B41" s="158"/>
      <c r="C41" s="65" t="s">
        <v>221</v>
      </c>
      <c r="D41" s="48"/>
      <c r="E41" s="48"/>
      <c r="F41" s="48"/>
      <c r="G41" s="54"/>
      <c r="H41" s="54"/>
    </row>
    <row r="42" spans="2:13" ht="28.5" customHeight="1" x14ac:dyDescent="0.2">
      <c r="B42" s="158"/>
      <c r="C42" s="159" t="s">
        <v>157</v>
      </c>
      <c r="D42" s="159"/>
      <c r="E42" s="159"/>
      <c r="F42" s="159"/>
      <c r="G42" s="54"/>
      <c r="H42" s="54"/>
    </row>
    <row r="43" spans="2:13" ht="14.25" x14ac:dyDescent="0.2">
      <c r="B43" s="158"/>
      <c r="C43" s="160"/>
      <c r="D43" s="162"/>
      <c r="E43" s="162"/>
      <c r="F43" s="162"/>
      <c r="G43" s="54"/>
      <c r="H43" s="54"/>
    </row>
    <row r="44" spans="2:13" ht="14.25" x14ac:dyDescent="0.2">
      <c r="B44" s="158"/>
      <c r="C44" s="70" t="s">
        <v>195</v>
      </c>
      <c r="D44" s="48"/>
      <c r="E44" s="48"/>
      <c r="F44" s="48"/>
      <c r="G44" s="54"/>
      <c r="H44" s="54"/>
    </row>
    <row r="45" spans="2:13" ht="14.25" x14ac:dyDescent="0.2">
      <c r="B45" s="158"/>
      <c r="C45" s="71"/>
      <c r="D45" s="48"/>
      <c r="E45" s="48"/>
      <c r="F45" s="48"/>
      <c r="G45" s="54"/>
      <c r="H45" s="54"/>
    </row>
    <row r="46" spans="2:13" ht="14.25" x14ac:dyDescent="0.2">
      <c r="B46" s="158"/>
      <c r="C46" s="71"/>
      <c r="D46" s="48"/>
      <c r="E46" s="48"/>
      <c r="F46" s="48"/>
      <c r="G46" s="54"/>
      <c r="H46" s="54"/>
    </row>
    <row r="47" spans="2:13" ht="14.25" x14ac:dyDescent="0.2">
      <c r="B47" s="158"/>
      <c r="C47" s="71"/>
      <c r="D47" s="48"/>
      <c r="E47" s="48"/>
      <c r="F47" s="48"/>
      <c r="G47" s="54"/>
      <c r="H47" s="54"/>
    </row>
    <row r="48" spans="2:13" ht="14.25" x14ac:dyDescent="0.2">
      <c r="B48" s="158"/>
      <c r="C48" s="71"/>
      <c r="D48" s="48"/>
      <c r="E48" s="48"/>
      <c r="F48" s="48"/>
      <c r="G48" s="54"/>
      <c r="H48" s="54"/>
    </row>
    <row r="49" spans="2:8" ht="14.25" x14ac:dyDescent="0.2">
      <c r="B49" s="158"/>
      <c r="C49" s="71"/>
      <c r="D49" s="48"/>
      <c r="E49" s="48"/>
      <c r="F49" s="48"/>
      <c r="G49" s="54"/>
      <c r="H49" s="54"/>
    </row>
    <row r="50" spans="2:8" ht="14.25" x14ac:dyDescent="0.2">
      <c r="B50" s="158"/>
      <c r="C50" s="71"/>
      <c r="D50" s="48"/>
      <c r="E50" s="48"/>
      <c r="F50" s="48"/>
      <c r="G50" s="54"/>
      <c r="H50" s="54"/>
    </row>
    <row r="51" spans="2:8" ht="14.25" x14ac:dyDescent="0.2">
      <c r="B51" s="158"/>
      <c r="C51" s="71"/>
      <c r="D51" s="48"/>
      <c r="E51" s="48"/>
      <c r="F51" s="48"/>
      <c r="G51" s="54"/>
      <c r="H51" s="54"/>
    </row>
    <row r="52" spans="2:8" ht="14.25" x14ac:dyDescent="0.2">
      <c r="B52" s="158"/>
      <c r="C52" s="71"/>
      <c r="D52" s="48"/>
      <c r="E52" s="48"/>
      <c r="F52" s="48"/>
      <c r="G52" s="54"/>
      <c r="H52" s="54"/>
    </row>
    <row r="53" spans="2:8" ht="14.25" x14ac:dyDescent="0.2">
      <c r="B53" s="158"/>
      <c r="C53" s="71"/>
      <c r="D53" s="48"/>
      <c r="E53" s="48"/>
      <c r="F53" s="48"/>
      <c r="G53" s="54"/>
      <c r="H53" s="54"/>
    </row>
    <row r="54" spans="2:8" ht="14.25" x14ac:dyDescent="0.2">
      <c r="B54" s="158"/>
      <c r="C54" s="71"/>
      <c r="D54" s="48"/>
      <c r="E54" s="48"/>
      <c r="F54" s="48"/>
      <c r="G54" s="54"/>
      <c r="H54" s="54"/>
    </row>
    <row r="55" spans="2:8" ht="14.25" x14ac:dyDescent="0.2">
      <c r="B55" s="158"/>
      <c r="C55" s="71"/>
      <c r="D55" s="48"/>
      <c r="E55" s="48"/>
      <c r="F55" s="48"/>
      <c r="G55" s="54"/>
      <c r="H55" s="54"/>
    </row>
    <row r="56" spans="2:8" ht="14.25" x14ac:dyDescent="0.2">
      <c r="B56" s="158"/>
      <c r="C56" s="71"/>
      <c r="D56" s="48"/>
      <c r="E56" s="48"/>
      <c r="F56" s="48"/>
      <c r="G56" s="54"/>
      <c r="H56" s="54"/>
    </row>
    <row r="57" spans="2:8" ht="14.25" x14ac:dyDescent="0.2">
      <c r="B57" s="158"/>
      <c r="C57" s="71"/>
      <c r="D57" s="48"/>
      <c r="E57" s="48"/>
      <c r="F57" s="48"/>
      <c r="G57" s="54"/>
      <c r="H57" s="54"/>
    </row>
    <row r="58" spans="2:8" ht="14.25" x14ac:dyDescent="0.2">
      <c r="B58" s="158"/>
      <c r="C58" s="71"/>
      <c r="D58" s="48"/>
      <c r="E58" s="48"/>
      <c r="F58" s="48"/>
      <c r="G58" s="54"/>
      <c r="H58" s="54"/>
    </row>
    <row r="59" spans="2:8" ht="14.25" x14ac:dyDescent="0.2">
      <c r="B59" s="158"/>
      <c r="C59" s="71"/>
      <c r="D59" s="48"/>
      <c r="E59" s="48"/>
      <c r="F59" s="48"/>
      <c r="G59" s="54"/>
      <c r="H59" s="54"/>
    </row>
    <row r="60" spans="2:8" ht="14.25" x14ac:dyDescent="0.2">
      <c r="B60" s="158"/>
      <c r="C60" s="71"/>
      <c r="D60" s="48"/>
      <c r="E60" s="48"/>
      <c r="F60" s="48"/>
      <c r="G60" s="54"/>
      <c r="H60" s="54"/>
    </row>
    <row r="61" spans="2:8" ht="14.25" x14ac:dyDescent="0.2">
      <c r="B61" s="158"/>
      <c r="C61" s="65"/>
      <c r="D61" s="48"/>
      <c r="E61" s="48"/>
      <c r="F61" s="48"/>
      <c r="G61" s="54"/>
      <c r="H61" s="54"/>
    </row>
    <row r="62" spans="2:8" ht="14.25" x14ac:dyDescent="0.2">
      <c r="B62" s="129"/>
      <c r="D62" s="48"/>
      <c r="E62" s="48"/>
      <c r="F62" s="48"/>
    </row>
    <row r="63" spans="2:8" x14ac:dyDescent="0.2">
      <c r="D63" s="48"/>
      <c r="E63" s="48"/>
      <c r="F63" s="48"/>
    </row>
    <row r="65" spans="2:6" x14ac:dyDescent="0.2">
      <c r="B65" s="72"/>
      <c r="C65" s="72"/>
      <c r="D65" s="72"/>
      <c r="E65" s="72"/>
      <c r="F65" s="72"/>
    </row>
    <row r="66" spans="2:6" ht="9" customHeight="1" x14ac:dyDescent="0.2">
      <c r="B66" s="130"/>
      <c r="C66" s="130"/>
      <c r="D66" s="130"/>
      <c r="E66" s="130"/>
    </row>
    <row r="67" spans="2:6" x14ac:dyDescent="0.2">
      <c r="B67" s="132"/>
      <c r="C67" s="132"/>
      <c r="D67" s="132"/>
      <c r="E67" s="132"/>
      <c r="F67" s="132"/>
    </row>
  </sheetData>
  <mergeCells count="4">
    <mergeCell ref="D4:F4"/>
    <mergeCell ref="C8:F8"/>
    <mergeCell ref="D10:F10"/>
    <mergeCell ref="C42:F42"/>
  </mergeCells>
  <phoneticPr fontId="4" type="noConversion"/>
  <printOptions horizontalCentered="1"/>
  <pageMargins left="1" right="1" top="1" bottom="1" header="0.5" footer="0.5"/>
  <pageSetup scale="65" fitToHeight="0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MSPhotoEd.3" shapeId="24577" r:id="rId4">
          <objectPr defaultSize="0" autoPict="0" r:id="rId5">
            <anchor moveWithCells="1" sizeWithCells="1">
              <from>
                <xdr:col>0</xdr:col>
                <xdr:colOff>9525</xdr:colOff>
                <xdr:row>0</xdr:row>
                <xdr:rowOff>0</xdr:rowOff>
              </from>
              <to>
                <xdr:col>2</xdr:col>
                <xdr:colOff>19050</xdr:colOff>
                <xdr:row>3</xdr:row>
                <xdr:rowOff>123825</xdr:rowOff>
              </to>
            </anchor>
          </objectPr>
        </oleObject>
      </mc:Choice>
      <mc:Fallback>
        <oleObject progId="MSPhotoEd.3" shapeId="24577" r:id="rId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B4:AD63"/>
  <sheetViews>
    <sheetView zoomScaleNormal="100" zoomScaleSheetLayoutView="100" workbookViewId="0">
      <selection activeCell="D4" sqref="D4"/>
    </sheetView>
  </sheetViews>
  <sheetFormatPr defaultRowHeight="12.75" x14ac:dyDescent="0.2"/>
  <cols>
    <col min="1" max="1" width="9.140625" style="50"/>
    <col min="2" max="2" width="6.42578125" style="50" customWidth="1"/>
    <col min="3" max="3" width="30.85546875" style="50" customWidth="1"/>
    <col min="4" max="6" width="8.7109375" style="50" customWidth="1"/>
    <col min="7" max="7" width="8.85546875" style="50" customWidth="1"/>
    <col min="8" max="14" width="13.28515625" style="50" customWidth="1"/>
    <col min="15" max="15" width="11.140625" style="50" customWidth="1"/>
    <col min="16" max="16" width="10.28515625" style="50" bestFit="1" customWidth="1"/>
    <col min="17" max="16384" width="9.140625" style="50"/>
  </cols>
  <sheetData>
    <row r="4" spans="2:30" ht="15" x14ac:dyDescent="0.25">
      <c r="F4" s="171"/>
      <c r="G4" s="171"/>
      <c r="H4" s="171"/>
      <c r="I4" s="171"/>
      <c r="J4" s="171"/>
      <c r="K4" s="171"/>
      <c r="L4" s="171"/>
      <c r="M4" s="171"/>
      <c r="N4" s="171"/>
    </row>
    <row r="5" spans="2:30" ht="9" customHeight="1" x14ac:dyDescent="0.2"/>
    <row r="8" spans="2:30" ht="15.75" x14ac:dyDescent="0.25">
      <c r="B8" s="51"/>
      <c r="C8" s="134" t="s">
        <v>231</v>
      </c>
      <c r="D8" s="134"/>
      <c r="E8" s="134"/>
      <c r="F8" s="134"/>
      <c r="G8" s="134"/>
      <c r="H8" s="134"/>
      <c r="I8" s="134"/>
      <c r="J8" s="134"/>
      <c r="K8" s="134"/>
      <c r="L8" s="134"/>
      <c r="M8" s="134"/>
      <c r="N8" s="134"/>
    </row>
    <row r="10" spans="2:30" x14ac:dyDescent="0.2">
      <c r="C10" s="84"/>
      <c r="N10" s="53"/>
    </row>
    <row r="11" spans="2:30" s="36" customFormat="1" x14ac:dyDescent="0.2">
      <c r="B11" s="39"/>
      <c r="C11" s="81"/>
      <c r="D11" s="82">
        <v>2001</v>
      </c>
      <c r="E11" s="82">
        <v>2002</v>
      </c>
      <c r="F11" s="82">
        <v>2003</v>
      </c>
      <c r="G11" s="82">
        <v>2004</v>
      </c>
      <c r="H11" s="82">
        <v>2005</v>
      </c>
      <c r="I11" s="82">
        <v>2006</v>
      </c>
      <c r="J11" s="82">
        <v>2008</v>
      </c>
      <c r="K11" s="82">
        <v>2009</v>
      </c>
      <c r="L11" s="82">
        <v>2010</v>
      </c>
      <c r="M11" s="82">
        <v>2011</v>
      </c>
      <c r="N11" s="82">
        <v>2012</v>
      </c>
      <c r="O11" s="82">
        <v>2013</v>
      </c>
      <c r="P11" s="82">
        <v>2014</v>
      </c>
      <c r="Q11" s="82">
        <v>2015</v>
      </c>
      <c r="R11" s="82">
        <v>2016</v>
      </c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</row>
    <row r="12" spans="2:30" x14ac:dyDescent="0.2">
      <c r="E12" s="164"/>
    </row>
    <row r="13" spans="2:30" x14ac:dyDescent="0.2">
      <c r="C13" s="50" t="s">
        <v>31</v>
      </c>
      <c r="D13" s="164">
        <v>4129</v>
      </c>
      <c r="E13" s="164">
        <v>4148</v>
      </c>
      <c r="F13" s="164">
        <v>3841</v>
      </c>
      <c r="G13" s="164">
        <v>3650</v>
      </c>
      <c r="H13" s="164">
        <v>4276</v>
      </c>
      <c r="I13" s="164">
        <v>4410</v>
      </c>
      <c r="J13" s="164">
        <v>4959</v>
      </c>
      <c r="K13" s="164">
        <v>5250</v>
      </c>
      <c r="L13" s="164">
        <v>5224</v>
      </c>
      <c r="M13" s="164">
        <v>5200</v>
      </c>
      <c r="N13" s="164">
        <v>5301</v>
      </c>
      <c r="O13" s="49">
        <v>4722</v>
      </c>
      <c r="P13" s="49">
        <v>4927</v>
      </c>
      <c r="Q13" s="49">
        <v>4955</v>
      </c>
      <c r="R13" s="49">
        <v>4667</v>
      </c>
    </row>
    <row r="14" spans="2:30" x14ac:dyDescent="0.2">
      <c r="D14" s="164"/>
      <c r="E14" s="164"/>
    </row>
    <row r="15" spans="2:30" x14ac:dyDescent="0.2">
      <c r="C15" s="50" t="s">
        <v>32</v>
      </c>
      <c r="D15" s="164">
        <v>104</v>
      </c>
      <c r="E15" s="164">
        <v>104</v>
      </c>
      <c r="F15" s="164">
        <v>93</v>
      </c>
      <c r="G15" s="164">
        <v>101</v>
      </c>
      <c r="H15" s="164">
        <v>101</v>
      </c>
      <c r="I15" s="164">
        <v>101</v>
      </c>
      <c r="J15" s="164">
        <v>101</v>
      </c>
      <c r="K15" s="164">
        <v>103</v>
      </c>
      <c r="L15" s="164">
        <v>103</v>
      </c>
      <c r="M15" s="164">
        <v>103</v>
      </c>
      <c r="N15" s="164">
        <v>103</v>
      </c>
      <c r="O15" s="49">
        <v>103</v>
      </c>
      <c r="P15" s="49">
        <v>104</v>
      </c>
      <c r="Q15" s="49">
        <v>104</v>
      </c>
      <c r="R15" s="49">
        <v>104</v>
      </c>
    </row>
    <row r="16" spans="2:30" x14ac:dyDescent="0.2">
      <c r="D16" s="164"/>
      <c r="E16" s="164"/>
    </row>
    <row r="17" spans="3:18" x14ac:dyDescent="0.2">
      <c r="C17" s="65" t="s">
        <v>148</v>
      </c>
      <c r="D17" s="164">
        <v>56</v>
      </c>
      <c r="E17" s="164">
        <v>51</v>
      </c>
      <c r="F17" s="164">
        <v>58</v>
      </c>
      <c r="G17" s="164">
        <v>69</v>
      </c>
      <c r="H17" s="164">
        <v>62</v>
      </c>
      <c r="I17" s="164">
        <v>65</v>
      </c>
      <c r="J17" s="164">
        <v>72</v>
      </c>
      <c r="K17" s="164">
        <v>72</v>
      </c>
      <c r="L17" s="164">
        <v>72</v>
      </c>
      <c r="M17" s="164">
        <v>67</v>
      </c>
      <c r="N17" s="164">
        <v>68</v>
      </c>
      <c r="O17" s="49">
        <v>64</v>
      </c>
      <c r="P17" s="49">
        <v>66</v>
      </c>
      <c r="Q17" s="49">
        <v>69</v>
      </c>
      <c r="R17" s="49">
        <v>65</v>
      </c>
    </row>
    <row r="18" spans="3:18" x14ac:dyDescent="0.2">
      <c r="D18" s="164"/>
      <c r="E18" s="164"/>
    </row>
    <row r="19" spans="3:18" x14ac:dyDescent="0.2">
      <c r="D19" s="164"/>
      <c r="E19" s="164"/>
    </row>
    <row r="20" spans="3:18" x14ac:dyDescent="0.2">
      <c r="C20" s="65" t="s">
        <v>155</v>
      </c>
      <c r="D20" s="164">
        <v>474</v>
      </c>
      <c r="E20" s="164">
        <v>456</v>
      </c>
      <c r="F20" s="164">
        <v>461.89</v>
      </c>
      <c r="G20" s="164">
        <v>510</v>
      </c>
      <c r="H20" s="164">
        <v>512</v>
      </c>
      <c r="I20" s="164">
        <v>511</v>
      </c>
      <c r="J20" s="164">
        <v>640</v>
      </c>
      <c r="K20" s="164">
        <v>610</v>
      </c>
      <c r="L20" s="164">
        <v>616</v>
      </c>
      <c r="M20" s="164">
        <v>683</v>
      </c>
      <c r="N20" s="164">
        <v>663</v>
      </c>
      <c r="O20" s="49">
        <v>695</v>
      </c>
      <c r="P20" s="49">
        <v>698</v>
      </c>
      <c r="Q20" s="49">
        <v>733</v>
      </c>
      <c r="R20" s="49">
        <v>765</v>
      </c>
    </row>
    <row r="21" spans="3:18" x14ac:dyDescent="0.2">
      <c r="D21" s="164"/>
      <c r="E21" s="164"/>
      <c r="F21" s="164"/>
      <c r="G21" s="164"/>
      <c r="H21" s="164"/>
    </row>
    <row r="22" spans="3:18" x14ac:dyDescent="0.2">
      <c r="C22" s="50" t="s">
        <v>58</v>
      </c>
      <c r="D22" s="165">
        <v>17206</v>
      </c>
      <c r="E22" s="165">
        <v>18594</v>
      </c>
      <c r="F22" s="165">
        <v>20330</v>
      </c>
      <c r="G22" s="165">
        <v>21275</v>
      </c>
      <c r="H22" s="164">
        <v>23046</v>
      </c>
      <c r="I22" s="165">
        <v>25122</v>
      </c>
      <c r="J22" s="165">
        <v>30121</v>
      </c>
      <c r="K22" s="165">
        <v>29976</v>
      </c>
      <c r="L22" s="165">
        <v>28300</v>
      </c>
      <c r="M22" s="165">
        <v>35407</v>
      </c>
      <c r="N22" s="165">
        <v>45300</v>
      </c>
      <c r="O22" s="166">
        <v>32715</v>
      </c>
      <c r="P22" s="166">
        <v>33769</v>
      </c>
      <c r="Q22" s="166">
        <v>33924</v>
      </c>
      <c r="R22" s="166">
        <v>32877</v>
      </c>
    </row>
    <row r="24" spans="3:18" x14ac:dyDescent="0.2">
      <c r="C24" s="65" t="s">
        <v>103</v>
      </c>
      <c r="D24" s="164">
        <v>178158</v>
      </c>
      <c r="E24" s="164">
        <v>170925</v>
      </c>
      <c r="F24" s="164">
        <v>177533</v>
      </c>
      <c r="G24" s="164">
        <v>193092</v>
      </c>
      <c r="H24" s="164">
        <v>194555</v>
      </c>
      <c r="I24" s="164">
        <v>238017</v>
      </c>
      <c r="J24" s="164">
        <v>277410</v>
      </c>
      <c r="K24" s="164">
        <v>262557</v>
      </c>
      <c r="L24" s="164">
        <v>279635</v>
      </c>
      <c r="M24" s="164">
        <v>276968</v>
      </c>
      <c r="N24" s="164">
        <v>288845</v>
      </c>
      <c r="O24" s="46">
        <v>285808</v>
      </c>
      <c r="P24" s="46">
        <v>355000</v>
      </c>
      <c r="Q24" s="46">
        <v>383169</v>
      </c>
      <c r="R24" s="46">
        <v>366063</v>
      </c>
    </row>
    <row r="25" spans="3:18" x14ac:dyDescent="0.2">
      <c r="D25" s="164"/>
      <c r="E25" s="164"/>
    </row>
    <row r="26" spans="3:18" x14ac:dyDescent="0.2">
      <c r="D26" s="164"/>
      <c r="E26" s="164"/>
    </row>
    <row r="27" spans="3:18" x14ac:dyDescent="0.2">
      <c r="C27" s="50" t="s">
        <v>33</v>
      </c>
      <c r="D27" s="164">
        <v>31021</v>
      </c>
      <c r="E27" s="164">
        <v>25386</v>
      </c>
      <c r="F27" s="164">
        <v>27232</v>
      </c>
      <c r="G27" s="164">
        <v>30153</v>
      </c>
      <c r="H27" s="164">
        <v>29230</v>
      </c>
      <c r="I27" s="164">
        <v>25302</v>
      </c>
      <c r="J27" s="164">
        <v>28250</v>
      </c>
      <c r="K27" s="164">
        <v>30688</v>
      </c>
      <c r="L27" s="164">
        <v>28432</v>
      </c>
      <c r="M27" s="164">
        <v>29029</v>
      </c>
      <c r="N27" s="164">
        <v>31418</v>
      </c>
      <c r="O27" s="49">
        <v>32119</v>
      </c>
      <c r="P27" s="49">
        <v>33360</v>
      </c>
      <c r="Q27" s="49">
        <v>31352</v>
      </c>
      <c r="R27" s="49">
        <v>31141</v>
      </c>
    </row>
    <row r="28" spans="3:18" x14ac:dyDescent="0.2">
      <c r="D28" s="164"/>
      <c r="E28" s="164"/>
    </row>
    <row r="29" spans="3:18" x14ac:dyDescent="0.2">
      <c r="C29" s="50" t="s">
        <v>88</v>
      </c>
      <c r="D29" s="164">
        <v>47533</v>
      </c>
      <c r="E29" s="164">
        <v>44675</v>
      </c>
      <c r="F29" s="164">
        <v>48662</v>
      </c>
      <c r="G29" s="164">
        <v>51652</v>
      </c>
      <c r="H29" s="164">
        <v>50815</v>
      </c>
      <c r="I29" s="164">
        <v>52021</v>
      </c>
      <c r="J29" s="164">
        <v>56321</v>
      </c>
      <c r="K29" s="164">
        <v>63229</v>
      </c>
      <c r="L29" s="164">
        <v>63641</v>
      </c>
      <c r="M29" s="164">
        <v>66203</v>
      </c>
      <c r="N29" s="164">
        <v>66336</v>
      </c>
      <c r="O29" s="49">
        <v>67171</v>
      </c>
      <c r="P29" s="49">
        <v>68605</v>
      </c>
      <c r="Q29" s="49">
        <v>70716</v>
      </c>
      <c r="R29" s="49">
        <v>75790</v>
      </c>
    </row>
    <row r="30" spans="3:18" x14ac:dyDescent="0.2">
      <c r="D30" s="164"/>
      <c r="E30" s="164"/>
    </row>
    <row r="31" spans="3:18" x14ac:dyDescent="0.2">
      <c r="D31" s="164"/>
      <c r="E31" s="164"/>
    </row>
    <row r="32" spans="3:18" x14ac:dyDescent="0.2">
      <c r="C32" s="50" t="s">
        <v>156</v>
      </c>
      <c r="D32" s="164"/>
      <c r="E32" s="164"/>
    </row>
    <row r="33" spans="2:18" x14ac:dyDescent="0.2">
      <c r="C33" s="65" t="s">
        <v>104</v>
      </c>
      <c r="D33" s="164">
        <v>53740</v>
      </c>
      <c r="E33" s="164">
        <v>45632</v>
      </c>
      <c r="F33" s="164">
        <v>44712</v>
      </c>
      <c r="G33" s="164">
        <v>41208</v>
      </c>
      <c r="H33" s="164">
        <v>39972</v>
      </c>
      <c r="I33" s="164">
        <v>49420</v>
      </c>
      <c r="J33" s="164">
        <v>55801</v>
      </c>
      <c r="K33" s="164">
        <v>53820</v>
      </c>
      <c r="L33" s="164">
        <v>53557</v>
      </c>
      <c r="M33" s="164">
        <v>53022</v>
      </c>
      <c r="N33" s="164">
        <v>48355</v>
      </c>
      <c r="O33" s="49">
        <v>47280</v>
      </c>
      <c r="P33" s="167">
        <f>SUM(31585+9959+5200)</f>
        <v>46744</v>
      </c>
      <c r="Q33" s="49">
        <f>'[2]4.01'!Q40+'[2]4.01'!Q44+'[2]4.01'!Q48</f>
        <v>48997</v>
      </c>
      <c r="R33" s="49">
        <v>50213</v>
      </c>
    </row>
    <row r="34" spans="2:18" x14ac:dyDescent="0.2">
      <c r="D34" s="164"/>
      <c r="E34" s="164"/>
    </row>
    <row r="35" spans="2:18" x14ac:dyDescent="0.2">
      <c r="C35" s="50" t="s">
        <v>34</v>
      </c>
      <c r="D35" s="164"/>
      <c r="E35" s="164"/>
    </row>
    <row r="36" spans="2:18" x14ac:dyDescent="0.2">
      <c r="C36" s="50" t="s">
        <v>76</v>
      </c>
      <c r="D36" s="164">
        <v>11756</v>
      </c>
      <c r="E36" s="164">
        <v>9499</v>
      </c>
      <c r="F36" s="164">
        <v>9507</v>
      </c>
      <c r="G36" s="164">
        <v>11275</v>
      </c>
      <c r="H36" s="164">
        <v>8598</v>
      </c>
      <c r="I36" s="164">
        <v>9157</v>
      </c>
      <c r="J36" s="164">
        <v>11450</v>
      </c>
      <c r="K36" s="164">
        <v>11767</v>
      </c>
      <c r="L36" s="164">
        <v>9952</v>
      </c>
      <c r="M36" s="164">
        <v>12075</v>
      </c>
      <c r="N36" s="164">
        <v>15700</v>
      </c>
      <c r="O36" s="49">
        <v>16616</v>
      </c>
      <c r="P36" s="49">
        <v>18609</v>
      </c>
      <c r="Q36" s="49">
        <v>16750</v>
      </c>
      <c r="R36" s="49">
        <v>17319</v>
      </c>
    </row>
    <row r="37" spans="2:18" x14ac:dyDescent="0.2">
      <c r="D37" s="164"/>
      <c r="E37" s="164"/>
    </row>
    <row r="38" spans="2:18" x14ac:dyDescent="0.2">
      <c r="C38" s="50" t="s">
        <v>35</v>
      </c>
      <c r="D38" s="164">
        <v>20437</v>
      </c>
      <c r="E38" s="164">
        <v>20052</v>
      </c>
      <c r="F38" s="164">
        <v>19859</v>
      </c>
      <c r="G38" s="164">
        <v>18655</v>
      </c>
      <c r="H38" s="164">
        <v>18642</v>
      </c>
      <c r="I38" s="164">
        <v>19008</v>
      </c>
      <c r="J38" s="164">
        <v>22798</v>
      </c>
      <c r="K38" s="164">
        <v>25897</v>
      </c>
      <c r="L38" s="164">
        <v>25921</v>
      </c>
      <c r="M38" s="164">
        <v>26580</v>
      </c>
      <c r="N38" s="164">
        <v>29539</v>
      </c>
      <c r="O38" s="164">
        <v>28822</v>
      </c>
      <c r="P38" s="49">
        <v>28400</v>
      </c>
      <c r="Q38" s="49">
        <v>27304</v>
      </c>
      <c r="R38" s="49">
        <v>27592</v>
      </c>
    </row>
    <row r="39" spans="2:18" x14ac:dyDescent="0.2">
      <c r="D39" s="164"/>
      <c r="E39" s="164"/>
    </row>
    <row r="40" spans="2:18" x14ac:dyDescent="0.2">
      <c r="D40" s="164"/>
      <c r="E40" s="164"/>
    </row>
    <row r="41" spans="2:18" x14ac:dyDescent="0.2">
      <c r="C41" s="50" t="s">
        <v>36</v>
      </c>
      <c r="D41" s="164">
        <v>2497</v>
      </c>
      <c r="E41" s="164">
        <v>2238</v>
      </c>
      <c r="F41" s="164">
        <v>2764</v>
      </c>
      <c r="G41" s="164">
        <v>2967</v>
      </c>
      <c r="H41" s="164">
        <v>2834</v>
      </c>
      <c r="I41" s="164">
        <v>2786</v>
      </c>
      <c r="J41" s="164">
        <v>3325</v>
      </c>
      <c r="K41" s="164">
        <v>3468</v>
      </c>
      <c r="L41" s="164">
        <v>3696</v>
      </c>
      <c r="M41" s="164">
        <v>3817</v>
      </c>
      <c r="N41" s="164">
        <v>4168</v>
      </c>
      <c r="O41" s="49">
        <v>3883</v>
      </c>
      <c r="P41" s="49">
        <v>4354</v>
      </c>
      <c r="Q41" s="49">
        <v>5266</v>
      </c>
      <c r="R41" s="49">
        <v>5110</v>
      </c>
    </row>
    <row r="42" spans="2:18" x14ac:dyDescent="0.2">
      <c r="B42" s="54"/>
      <c r="C42" s="53"/>
      <c r="D42" s="53"/>
      <c r="E42" s="168"/>
      <c r="F42" s="53"/>
      <c r="G42" s="53"/>
      <c r="H42" s="53"/>
      <c r="I42" s="53"/>
      <c r="J42" s="53"/>
      <c r="K42" s="53"/>
      <c r="L42" s="53"/>
      <c r="M42" s="53"/>
      <c r="N42" s="53"/>
      <c r="O42" s="53"/>
      <c r="P42" s="53"/>
      <c r="Q42" s="53"/>
      <c r="R42" s="53"/>
    </row>
    <row r="44" spans="2:18" x14ac:dyDescent="0.2">
      <c r="B44" s="58"/>
      <c r="C44" s="58" t="s">
        <v>71</v>
      </c>
    </row>
    <row r="45" spans="2:18" ht="14.25" x14ac:dyDescent="0.2">
      <c r="B45" s="169"/>
      <c r="C45" s="65" t="s">
        <v>106</v>
      </c>
    </row>
    <row r="46" spans="2:18" ht="14.25" x14ac:dyDescent="0.2">
      <c r="B46" s="169"/>
      <c r="C46" s="65" t="s">
        <v>102</v>
      </c>
    </row>
    <row r="47" spans="2:18" ht="14.25" x14ac:dyDescent="0.2">
      <c r="B47" s="169"/>
      <c r="C47" s="65" t="s">
        <v>111</v>
      </c>
    </row>
    <row r="48" spans="2:18" ht="14.25" x14ac:dyDescent="0.2">
      <c r="B48" s="169"/>
      <c r="C48" s="65" t="s">
        <v>149</v>
      </c>
    </row>
    <row r="49" spans="2:14" ht="14.25" x14ac:dyDescent="0.2">
      <c r="B49" s="170"/>
    </row>
    <row r="50" spans="2:14" ht="14.25" x14ac:dyDescent="0.2">
      <c r="B50" s="170"/>
      <c r="C50" s="70" t="s">
        <v>100</v>
      </c>
    </row>
    <row r="51" spans="2:14" ht="14.25" x14ac:dyDescent="0.2">
      <c r="B51" s="170"/>
    </row>
    <row r="52" spans="2:14" ht="14.25" x14ac:dyDescent="0.2">
      <c r="B52" s="170"/>
    </row>
    <row r="53" spans="2:14" ht="14.25" x14ac:dyDescent="0.2">
      <c r="B53" s="170"/>
    </row>
    <row r="54" spans="2:14" ht="14.25" x14ac:dyDescent="0.2">
      <c r="B54" s="170"/>
    </row>
    <row r="55" spans="2:14" ht="14.25" x14ac:dyDescent="0.2">
      <c r="B55" s="170"/>
    </row>
    <row r="56" spans="2:14" ht="14.25" x14ac:dyDescent="0.2">
      <c r="B56" s="170"/>
    </row>
    <row r="60" spans="2:14" x14ac:dyDescent="0.2">
      <c r="C60" s="71"/>
      <c r="D60" s="71"/>
      <c r="E60" s="71"/>
      <c r="F60" s="71"/>
      <c r="G60" s="71"/>
    </row>
    <row r="61" spans="2:14" x14ac:dyDescent="0.2">
      <c r="B61" s="72"/>
      <c r="C61" s="72"/>
      <c r="D61" s="72"/>
      <c r="E61" s="72"/>
      <c r="F61" s="72"/>
      <c r="G61" s="72"/>
    </row>
    <row r="62" spans="2:14" ht="9" customHeight="1" x14ac:dyDescent="0.2">
      <c r="B62" s="130"/>
      <c r="C62" s="130"/>
      <c r="D62" s="130"/>
    </row>
    <row r="63" spans="2:14" x14ac:dyDescent="0.2">
      <c r="B63" s="132"/>
      <c r="C63" s="132"/>
      <c r="D63" s="132"/>
      <c r="E63" s="132"/>
      <c r="F63" s="132"/>
      <c r="G63" s="132"/>
      <c r="H63" s="132"/>
      <c r="I63" s="132"/>
      <c r="J63" s="132"/>
      <c r="K63" s="132"/>
      <c r="L63" s="132"/>
      <c r="M63" s="132"/>
      <c r="N63" s="132"/>
    </row>
  </sheetData>
  <mergeCells count="1">
    <mergeCell ref="C8:N8"/>
  </mergeCells>
  <phoneticPr fontId="4" type="noConversion"/>
  <pageMargins left="0.75" right="0.75" top="1" bottom="1" header="0.5" footer="0.5"/>
  <pageSetup scale="42" orientation="portrait" horizontalDpi="300" verticalDpi="300" r:id="rId1"/>
  <headerFooter alignWithMargins="0"/>
  <colBreaks count="1" manualBreakCount="1">
    <brk id="18" max="62" man="1"/>
  </colBreaks>
  <drawing r:id="rId2"/>
  <legacyDrawing r:id="rId3"/>
  <oleObjects>
    <mc:AlternateContent xmlns:mc="http://schemas.openxmlformats.org/markup-compatibility/2006">
      <mc:Choice Requires="x14">
        <oleObject progId="MSPhotoEd.3" shapeId="4097" r:id="rId4">
          <objectPr defaultSize="0" autoPict="0" r:id="rId5">
            <anchor moveWithCells="1" sizeWithCells="1">
              <from>
                <xdr:col>0</xdr:col>
                <xdr:colOff>0</xdr:colOff>
                <xdr:row>0</xdr:row>
                <xdr:rowOff>28575</xdr:rowOff>
              </from>
              <to>
                <xdr:col>1</xdr:col>
                <xdr:colOff>333375</xdr:colOff>
                <xdr:row>3</xdr:row>
                <xdr:rowOff>104775</xdr:rowOff>
              </to>
            </anchor>
          </objectPr>
        </oleObject>
      </mc:Choice>
      <mc:Fallback>
        <oleObject progId="MSPhotoEd.3" shapeId="4097" r:id="rId4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4:M30"/>
  <sheetViews>
    <sheetView workbookViewId="0">
      <selection activeCell="D3" sqref="D3"/>
    </sheetView>
  </sheetViews>
  <sheetFormatPr defaultRowHeight="12.75" x14ac:dyDescent="0.2"/>
  <cols>
    <col min="1" max="1" width="9.140625" style="50"/>
    <col min="2" max="2" width="4" style="50" customWidth="1"/>
    <col min="3" max="3" width="41" style="50" customWidth="1"/>
    <col min="4" max="4" width="7.28515625" style="50" customWidth="1"/>
    <col min="5" max="12" width="6.7109375" style="50" customWidth="1"/>
    <col min="13" max="16384" width="9.140625" style="50"/>
  </cols>
  <sheetData>
    <row r="4" spans="2:13" ht="16.5" customHeight="1" x14ac:dyDescent="0.2"/>
    <row r="5" spans="2:13" ht="25.9" customHeight="1" thickBot="1" x14ac:dyDescent="0.25">
      <c r="C5" s="196" t="s">
        <v>233</v>
      </c>
      <c r="D5" s="172"/>
      <c r="E5" s="172"/>
      <c r="F5" s="172"/>
      <c r="G5" s="172"/>
      <c r="H5" s="172"/>
      <c r="I5" s="172"/>
      <c r="J5" s="172"/>
      <c r="K5" s="172"/>
      <c r="L5" s="172"/>
    </row>
    <row r="6" spans="2:13" x14ac:dyDescent="0.2">
      <c r="B6" s="54"/>
      <c r="C6" s="173"/>
      <c r="D6" s="174" t="s">
        <v>120</v>
      </c>
      <c r="E6" s="175"/>
      <c r="F6" s="176"/>
      <c r="G6" s="174" t="s">
        <v>121</v>
      </c>
      <c r="H6" s="175"/>
      <c r="I6" s="176"/>
      <c r="J6" s="174" t="s">
        <v>122</v>
      </c>
      <c r="K6" s="175"/>
      <c r="L6" s="177"/>
      <c r="M6" s="54"/>
    </row>
    <row r="7" spans="2:13" x14ac:dyDescent="0.2">
      <c r="B7" s="54"/>
      <c r="C7" s="57" t="s">
        <v>119</v>
      </c>
      <c r="D7" s="178" t="s">
        <v>123</v>
      </c>
      <c r="E7" s="179" t="s">
        <v>124</v>
      </c>
      <c r="F7" s="180" t="s">
        <v>125</v>
      </c>
      <c r="G7" s="178" t="s">
        <v>123</v>
      </c>
      <c r="H7" s="179" t="s">
        <v>124</v>
      </c>
      <c r="I7" s="180" t="s">
        <v>125</v>
      </c>
      <c r="J7" s="178" t="s">
        <v>123</v>
      </c>
      <c r="K7" s="179" t="s">
        <v>124</v>
      </c>
      <c r="L7" s="179" t="s">
        <v>125</v>
      </c>
      <c r="M7" s="54"/>
    </row>
    <row r="8" spans="2:13" ht="30" customHeight="1" x14ac:dyDescent="0.2">
      <c r="B8" s="54"/>
      <c r="C8" s="86" t="s">
        <v>171</v>
      </c>
      <c r="D8" s="181">
        <v>51</v>
      </c>
      <c r="E8" s="198">
        <v>0.3</v>
      </c>
      <c r="F8" s="182">
        <v>1</v>
      </c>
      <c r="G8" s="181">
        <v>22</v>
      </c>
      <c r="H8" s="198">
        <v>0.27200000000000002</v>
      </c>
      <c r="I8" s="182">
        <v>1</v>
      </c>
      <c r="J8" s="181">
        <v>29</v>
      </c>
      <c r="K8" s="197">
        <v>0.32600000000000001</v>
      </c>
      <c r="L8" s="183">
        <v>1</v>
      </c>
      <c r="M8" s="54"/>
    </row>
    <row r="9" spans="2:13" ht="30" customHeight="1" x14ac:dyDescent="0.2">
      <c r="B9" s="54"/>
      <c r="C9" s="86" t="s">
        <v>126</v>
      </c>
      <c r="D9" s="181">
        <v>48</v>
      </c>
      <c r="E9" s="198">
        <v>0.28199999999999997</v>
      </c>
      <c r="F9" s="182">
        <v>2</v>
      </c>
      <c r="G9" s="181">
        <v>28</v>
      </c>
      <c r="H9" s="198">
        <v>0.34599999999999997</v>
      </c>
      <c r="I9" s="182">
        <v>2</v>
      </c>
      <c r="J9" s="181">
        <v>20</v>
      </c>
      <c r="K9" s="197">
        <v>0.22500000000000001</v>
      </c>
      <c r="L9" s="183">
        <v>2</v>
      </c>
      <c r="M9" s="54"/>
    </row>
    <row r="10" spans="2:13" ht="30" customHeight="1" x14ac:dyDescent="0.2">
      <c r="B10" s="54"/>
      <c r="C10" s="86" t="s">
        <v>172</v>
      </c>
      <c r="D10" s="181">
        <v>17</v>
      </c>
      <c r="E10" s="198">
        <v>0.1</v>
      </c>
      <c r="F10" s="182">
        <v>3</v>
      </c>
      <c r="G10" s="181">
        <v>7</v>
      </c>
      <c r="H10" s="198">
        <v>8.5999999999999993E-2</v>
      </c>
      <c r="I10" s="182">
        <v>4</v>
      </c>
      <c r="J10" s="181">
        <v>10</v>
      </c>
      <c r="K10" s="198">
        <v>0.112</v>
      </c>
      <c r="L10" s="183">
        <v>3</v>
      </c>
      <c r="M10" s="54"/>
    </row>
    <row r="11" spans="2:13" ht="30" customHeight="1" x14ac:dyDescent="0.2">
      <c r="B11" s="54"/>
      <c r="C11" s="86" t="s">
        <v>173</v>
      </c>
      <c r="D11" s="181">
        <v>16</v>
      </c>
      <c r="E11" s="198">
        <v>9.4E-2</v>
      </c>
      <c r="F11" s="182">
        <v>4</v>
      </c>
      <c r="G11" s="181">
        <v>14</v>
      </c>
      <c r="H11" s="198">
        <v>0.17299999999999999</v>
      </c>
      <c r="I11" s="182">
        <v>3</v>
      </c>
      <c r="J11" s="181">
        <v>2</v>
      </c>
      <c r="K11" s="198">
        <v>2.1999999999999999E-2</v>
      </c>
      <c r="L11" s="183">
        <v>7</v>
      </c>
      <c r="M11" s="54"/>
    </row>
    <row r="12" spans="2:13" ht="30" customHeight="1" x14ac:dyDescent="0.2">
      <c r="B12" s="54"/>
      <c r="C12" s="86" t="s">
        <v>174</v>
      </c>
      <c r="D12" s="181">
        <v>12</v>
      </c>
      <c r="E12" s="198">
        <v>7.0999999999999994E-2</v>
      </c>
      <c r="F12" s="182">
        <v>5</v>
      </c>
      <c r="G12" s="181">
        <v>3</v>
      </c>
      <c r="H12" s="198">
        <v>3.6999999999999998E-2</v>
      </c>
      <c r="I12" s="182">
        <v>5</v>
      </c>
      <c r="J12" s="181">
        <v>9</v>
      </c>
      <c r="K12" s="198">
        <v>0.10100000000000001</v>
      </c>
      <c r="L12" s="183">
        <v>4</v>
      </c>
      <c r="M12" s="54"/>
    </row>
    <row r="13" spans="2:13" ht="30" customHeight="1" x14ac:dyDescent="0.2">
      <c r="B13" s="54"/>
      <c r="C13" s="86" t="s">
        <v>175</v>
      </c>
      <c r="D13" s="181">
        <v>5</v>
      </c>
      <c r="E13" s="198">
        <v>2.9000000000000001E-2</v>
      </c>
      <c r="F13" s="182">
        <v>6</v>
      </c>
      <c r="G13" s="181">
        <v>2</v>
      </c>
      <c r="H13" s="198">
        <v>2.5000000000000001E-2</v>
      </c>
      <c r="I13" s="182">
        <v>6</v>
      </c>
      <c r="J13" s="181">
        <v>3</v>
      </c>
      <c r="K13" s="198">
        <v>3.4000000000000002E-2</v>
      </c>
      <c r="L13" s="183">
        <v>6</v>
      </c>
      <c r="M13" s="54"/>
    </row>
    <row r="14" spans="2:13" ht="30" customHeight="1" x14ac:dyDescent="0.2">
      <c r="B14" s="54"/>
      <c r="C14" s="86" t="s">
        <v>176</v>
      </c>
      <c r="D14" s="181">
        <v>5</v>
      </c>
      <c r="E14" s="198">
        <v>2.9000000000000001E-2</v>
      </c>
      <c r="F14" s="182">
        <v>6</v>
      </c>
      <c r="G14" s="181">
        <v>1</v>
      </c>
      <c r="H14" s="198">
        <v>1.2E-2</v>
      </c>
      <c r="I14" s="182">
        <v>7</v>
      </c>
      <c r="J14" s="181">
        <v>4</v>
      </c>
      <c r="K14" s="198">
        <v>4.4999999999999998E-2</v>
      </c>
      <c r="L14" s="183">
        <v>5</v>
      </c>
      <c r="M14" s="54"/>
    </row>
    <row r="15" spans="2:13" ht="30" customHeight="1" x14ac:dyDescent="0.2">
      <c r="B15" s="54"/>
      <c r="C15" s="86" t="s">
        <v>177</v>
      </c>
      <c r="D15" s="181">
        <v>4</v>
      </c>
      <c r="E15" s="198">
        <v>2.4E-2</v>
      </c>
      <c r="F15" s="182">
        <v>7</v>
      </c>
      <c r="G15" s="181">
        <v>1</v>
      </c>
      <c r="H15" s="198">
        <v>1.2E-2</v>
      </c>
      <c r="I15" s="182">
        <v>7</v>
      </c>
      <c r="J15" s="181">
        <v>3</v>
      </c>
      <c r="K15" s="198">
        <v>3.4000000000000002E-2</v>
      </c>
      <c r="L15" s="183">
        <v>6</v>
      </c>
      <c r="M15" s="54"/>
    </row>
    <row r="16" spans="2:13" ht="37.15" customHeight="1" x14ac:dyDescent="0.2">
      <c r="B16" s="54"/>
      <c r="C16" s="184" t="s">
        <v>178</v>
      </c>
      <c r="D16" s="181">
        <v>4</v>
      </c>
      <c r="E16" s="198">
        <v>2.4E-2</v>
      </c>
      <c r="F16" s="182">
        <v>7</v>
      </c>
      <c r="G16" s="181">
        <v>1</v>
      </c>
      <c r="H16" s="198">
        <v>1.2E-2</v>
      </c>
      <c r="I16" s="182">
        <v>7</v>
      </c>
      <c r="J16" s="181">
        <v>3</v>
      </c>
      <c r="K16" s="198">
        <v>3.4000000000000002E-2</v>
      </c>
      <c r="L16" s="183">
        <v>6</v>
      </c>
      <c r="M16" s="54"/>
    </row>
    <row r="17" spans="2:13" ht="38.450000000000003" customHeight="1" x14ac:dyDescent="0.2">
      <c r="B17" s="54"/>
      <c r="C17" s="184" t="s">
        <v>179</v>
      </c>
      <c r="D17" s="181">
        <v>2</v>
      </c>
      <c r="E17" s="198">
        <v>1.2E-2</v>
      </c>
      <c r="F17" s="182">
        <v>8</v>
      </c>
      <c r="G17" s="181">
        <v>1</v>
      </c>
      <c r="H17" s="198">
        <v>1.2E-2</v>
      </c>
      <c r="I17" s="182">
        <v>7</v>
      </c>
      <c r="J17" s="181">
        <v>1</v>
      </c>
      <c r="K17" s="198">
        <v>1.0999999999999999E-2</v>
      </c>
      <c r="L17" s="183">
        <v>8</v>
      </c>
      <c r="M17" s="54"/>
    </row>
    <row r="18" spans="2:13" ht="26.45" customHeight="1" thickBot="1" x14ac:dyDescent="0.25">
      <c r="B18" s="54"/>
      <c r="C18" s="86" t="s">
        <v>127</v>
      </c>
      <c r="D18" s="181">
        <v>6</v>
      </c>
      <c r="E18" s="198">
        <v>3.5000000000000003E-2</v>
      </c>
      <c r="F18" s="182"/>
      <c r="G18" s="181">
        <v>1</v>
      </c>
      <c r="H18" s="198">
        <v>1.2E-2</v>
      </c>
      <c r="I18" s="182"/>
      <c r="J18" s="181">
        <v>5</v>
      </c>
      <c r="K18" s="198">
        <v>5.6000000000000001E-2</v>
      </c>
      <c r="L18" s="183"/>
      <c r="M18" s="54"/>
    </row>
    <row r="19" spans="2:13" ht="20.45" customHeight="1" thickBot="1" x14ac:dyDescent="0.25">
      <c r="B19" s="54"/>
      <c r="C19" s="185" t="s">
        <v>128</v>
      </c>
      <c r="D19" s="186">
        <f>SUM(D8:D18)</f>
        <v>170</v>
      </c>
      <c r="E19" s="187">
        <f>SUM(E8:E18)</f>
        <v>1</v>
      </c>
      <c r="F19" s="188"/>
      <c r="G19" s="186">
        <f>SUM(G8:G18)</f>
        <v>81</v>
      </c>
      <c r="H19" s="187">
        <v>1</v>
      </c>
      <c r="I19" s="188"/>
      <c r="J19" s="186">
        <f>SUM(J8:J18)</f>
        <v>89</v>
      </c>
      <c r="K19" s="187">
        <f>SUM(K8:K18)</f>
        <v>1.0000000000000002</v>
      </c>
      <c r="L19" s="189"/>
      <c r="M19" s="54"/>
    </row>
    <row r="20" spans="2:13" ht="20.45" customHeight="1" x14ac:dyDescent="0.2">
      <c r="B20" s="54"/>
      <c r="C20" s="26"/>
      <c r="D20" s="139"/>
      <c r="E20" s="190"/>
      <c r="F20" s="139"/>
      <c r="G20" s="139"/>
      <c r="H20" s="190"/>
      <c r="I20" s="139"/>
      <c r="J20" s="139"/>
      <c r="K20" s="190"/>
      <c r="L20" s="139"/>
      <c r="M20" s="54"/>
    </row>
    <row r="21" spans="2:13" ht="20.45" customHeight="1" x14ac:dyDescent="0.2">
      <c r="C21" s="206" t="s">
        <v>232</v>
      </c>
      <c r="D21" s="191"/>
      <c r="E21" s="191"/>
      <c r="F21" s="191"/>
      <c r="G21" s="191"/>
      <c r="H21" s="191"/>
      <c r="I21" s="191"/>
      <c r="J21" s="191"/>
      <c r="K21" s="191"/>
      <c r="L21" s="191"/>
    </row>
    <row r="22" spans="2:13" ht="25.5" x14ac:dyDescent="0.2">
      <c r="C22" s="199" t="s">
        <v>180</v>
      </c>
      <c r="D22" s="200" t="s">
        <v>181</v>
      </c>
      <c r="E22" s="199" t="s">
        <v>182</v>
      </c>
      <c r="F22" s="199" t="s">
        <v>183</v>
      </c>
      <c r="H22" s="54"/>
      <c r="I22" s="54"/>
      <c r="J22" s="54"/>
      <c r="K22" s="54"/>
      <c r="L22" s="54"/>
    </row>
    <row r="23" spans="2:13" ht="19.899999999999999" customHeight="1" x14ac:dyDescent="0.2">
      <c r="C23" s="201" t="s">
        <v>184</v>
      </c>
      <c r="D23" s="192">
        <v>5</v>
      </c>
      <c r="E23" s="193">
        <v>5</v>
      </c>
      <c r="F23" s="192"/>
    </row>
    <row r="24" spans="2:13" ht="19.899999999999999" customHeight="1" x14ac:dyDescent="0.2">
      <c r="C24" s="202" t="s">
        <v>185</v>
      </c>
      <c r="D24" s="192">
        <v>4</v>
      </c>
      <c r="E24" s="192">
        <v>3</v>
      </c>
      <c r="F24" s="192">
        <v>1</v>
      </c>
    </row>
    <row r="25" spans="2:13" ht="19.899999999999999" customHeight="1" x14ac:dyDescent="0.2">
      <c r="C25" s="202" t="s">
        <v>186</v>
      </c>
      <c r="D25" s="192">
        <v>4</v>
      </c>
      <c r="E25" s="192">
        <v>4</v>
      </c>
      <c r="F25" s="192"/>
    </row>
    <row r="26" spans="2:13" ht="19.899999999999999" customHeight="1" x14ac:dyDescent="0.2">
      <c r="C26" s="202" t="s">
        <v>127</v>
      </c>
      <c r="D26" s="192">
        <v>3</v>
      </c>
      <c r="E26" s="193">
        <v>2</v>
      </c>
      <c r="F26" s="193">
        <v>1</v>
      </c>
    </row>
    <row r="27" spans="2:13" ht="20.45" customHeight="1" x14ac:dyDescent="0.2">
      <c r="C27" s="203" t="s">
        <v>187</v>
      </c>
      <c r="D27" s="194">
        <f>SUM(D23:D26)</f>
        <v>16</v>
      </c>
      <c r="E27" s="194">
        <f>SUM(E23:E26)</f>
        <v>14</v>
      </c>
      <c r="F27" s="194">
        <f>SUM(F23:F26)</f>
        <v>2</v>
      </c>
    </row>
    <row r="28" spans="2:13" ht="19.899999999999999" customHeight="1" x14ac:dyDescent="0.2">
      <c r="C28" s="204" t="s">
        <v>188</v>
      </c>
      <c r="D28" s="205">
        <v>1</v>
      </c>
      <c r="E28" s="205">
        <v>0.875</v>
      </c>
      <c r="F28" s="205">
        <v>0.125</v>
      </c>
    </row>
    <row r="30" spans="2:13" x14ac:dyDescent="0.2">
      <c r="C30" s="195" t="s">
        <v>189</v>
      </c>
    </row>
  </sheetData>
  <mergeCells count="5">
    <mergeCell ref="C5:L5"/>
    <mergeCell ref="D6:F6"/>
    <mergeCell ref="G6:I6"/>
    <mergeCell ref="J6:L6"/>
    <mergeCell ref="C21:L21"/>
  </mergeCells>
  <pageMargins left="0.7" right="0.7" top="0.75" bottom="0.75" header="0.3" footer="0.3"/>
  <pageSetup orientation="portrait" horizontalDpi="200" verticalDpi="200" r:id="rId1"/>
  <drawing r:id="rId2"/>
  <legacyDrawing r:id="rId3"/>
  <oleObjects>
    <mc:AlternateContent xmlns:mc="http://schemas.openxmlformats.org/markup-compatibility/2006">
      <mc:Choice Requires="x14">
        <oleObject progId="MSPhotoEd.3" shapeId="25601" r:id="rId4">
          <objectPr defaultSize="0" autoPict="0" r:id="rId5">
            <anchor moveWithCells="1" sizeWithCells="1">
              <from>
                <xdr:col>0</xdr:col>
                <xdr:colOff>28575</xdr:colOff>
                <xdr:row>0</xdr:row>
                <xdr:rowOff>0</xdr:rowOff>
              </from>
              <to>
                <xdr:col>2</xdr:col>
                <xdr:colOff>95250</xdr:colOff>
                <xdr:row>3</xdr:row>
                <xdr:rowOff>76200</xdr:rowOff>
              </to>
            </anchor>
          </objectPr>
        </oleObject>
      </mc:Choice>
      <mc:Fallback>
        <oleObject progId="MSPhotoEd.3" shapeId="25601" r:id="rId4"/>
      </mc:Fallback>
    </mc:AlternateContent>
  </oleObject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4:M37"/>
  <sheetViews>
    <sheetView workbookViewId="0">
      <selection activeCell="D3" sqref="D3"/>
    </sheetView>
  </sheetViews>
  <sheetFormatPr defaultRowHeight="12.75" x14ac:dyDescent="0.2"/>
  <cols>
    <col min="1" max="2" width="9.140625" style="50"/>
    <col min="3" max="3" width="24.5703125" style="50" customWidth="1"/>
    <col min="4" max="4" width="9.140625" style="50"/>
    <col min="5" max="5" width="14.140625" style="50" customWidth="1"/>
    <col min="6" max="16384" width="9.140625" style="50"/>
  </cols>
  <sheetData>
    <row r="4" spans="1:13" ht="15" x14ac:dyDescent="0.25">
      <c r="E4" s="171"/>
      <c r="F4" s="171"/>
      <c r="G4" s="171"/>
      <c r="H4" s="171"/>
      <c r="I4" s="171"/>
      <c r="J4" s="171"/>
      <c r="K4" s="171"/>
      <c r="L4" s="171"/>
      <c r="M4" s="171"/>
    </row>
    <row r="7" spans="1:13" ht="19.899999999999999" customHeight="1" x14ac:dyDescent="0.25">
      <c r="B7" s="207"/>
      <c r="C7" s="208" t="s">
        <v>219</v>
      </c>
      <c r="D7" s="208"/>
      <c r="E7" s="208"/>
      <c r="F7" s="208"/>
      <c r="G7" s="208"/>
    </row>
    <row r="8" spans="1:13" ht="21.6" customHeight="1" x14ac:dyDescent="0.25">
      <c r="A8" s="209"/>
      <c r="C8" s="210"/>
      <c r="D8" s="210"/>
      <c r="E8" s="210"/>
      <c r="F8" s="210"/>
      <c r="G8" s="210"/>
    </row>
    <row r="9" spans="1:13" ht="14.45" customHeight="1" x14ac:dyDescent="0.25">
      <c r="A9" s="209"/>
      <c r="C9" s="211" t="s">
        <v>129</v>
      </c>
      <c r="D9" s="212" t="s">
        <v>130</v>
      </c>
      <c r="E9" s="212" t="s">
        <v>131</v>
      </c>
      <c r="F9" s="212" t="s">
        <v>141</v>
      </c>
      <c r="G9" s="212"/>
    </row>
    <row r="10" spans="1:13" ht="13.15" customHeight="1" x14ac:dyDescent="0.2">
      <c r="C10" s="213"/>
      <c r="D10" s="214"/>
      <c r="E10" s="214"/>
      <c r="F10" s="214"/>
      <c r="G10" s="214"/>
    </row>
    <row r="11" spans="1:13" ht="15" x14ac:dyDescent="0.25">
      <c r="C11" s="215"/>
      <c r="D11" s="216"/>
      <c r="E11" s="216"/>
      <c r="F11" s="217">
        <v>2013</v>
      </c>
      <c r="G11" s="217">
        <v>2014</v>
      </c>
      <c r="H11" s="217">
        <v>2015</v>
      </c>
    </row>
    <row r="12" spans="1:13" x14ac:dyDescent="0.2">
      <c r="C12" s="218" t="s">
        <v>132</v>
      </c>
      <c r="D12" s="192">
        <v>1</v>
      </c>
      <c r="E12" s="219" t="s">
        <v>166</v>
      </c>
      <c r="F12" s="219">
        <v>74</v>
      </c>
      <c r="G12" s="192">
        <v>79</v>
      </c>
      <c r="H12" s="220">
        <v>75</v>
      </c>
    </row>
    <row r="13" spans="1:13" ht="57.6" customHeight="1" x14ac:dyDescent="0.2">
      <c r="C13" s="221" t="s">
        <v>169</v>
      </c>
      <c r="D13" s="192">
        <v>3</v>
      </c>
      <c r="E13" s="219" t="s">
        <v>166</v>
      </c>
      <c r="F13" s="219">
        <v>95</v>
      </c>
      <c r="G13" s="192">
        <v>97</v>
      </c>
      <c r="H13" s="220">
        <v>93</v>
      </c>
    </row>
    <row r="14" spans="1:13" x14ac:dyDescent="0.2">
      <c r="C14" s="218" t="s">
        <v>133</v>
      </c>
      <c r="D14" s="192">
        <v>3</v>
      </c>
      <c r="E14" s="219" t="s">
        <v>166</v>
      </c>
      <c r="F14" s="219">
        <v>95</v>
      </c>
      <c r="G14" s="192">
        <v>97</v>
      </c>
      <c r="H14" s="220">
        <v>93</v>
      </c>
    </row>
    <row r="15" spans="1:13" ht="37.9" customHeight="1" x14ac:dyDescent="0.2">
      <c r="C15" s="221" t="s">
        <v>134</v>
      </c>
      <c r="D15" s="192">
        <v>3</v>
      </c>
      <c r="E15" s="219" t="s">
        <v>166</v>
      </c>
      <c r="F15" s="219">
        <v>95</v>
      </c>
      <c r="G15" s="192">
        <v>97</v>
      </c>
      <c r="H15" s="220">
        <v>93</v>
      </c>
    </row>
    <row r="16" spans="1:13" x14ac:dyDescent="0.2">
      <c r="C16" s="218" t="s">
        <v>135</v>
      </c>
      <c r="D16" s="192">
        <v>3</v>
      </c>
      <c r="E16" s="219" t="s">
        <v>166</v>
      </c>
      <c r="F16" s="219">
        <v>92</v>
      </c>
      <c r="G16" s="192">
        <v>94</v>
      </c>
      <c r="H16" s="220">
        <v>92</v>
      </c>
    </row>
    <row r="17" spans="1:8" x14ac:dyDescent="0.2">
      <c r="C17" s="221" t="s">
        <v>136</v>
      </c>
      <c r="D17" s="192">
        <v>3</v>
      </c>
      <c r="E17" s="219" t="s">
        <v>166</v>
      </c>
      <c r="F17" s="219">
        <v>73</v>
      </c>
      <c r="G17" s="192">
        <v>88</v>
      </c>
      <c r="H17" s="220">
        <v>87</v>
      </c>
    </row>
    <row r="18" spans="1:8" x14ac:dyDescent="0.2">
      <c r="C18" s="218" t="s">
        <v>137</v>
      </c>
      <c r="D18" s="192">
        <v>3</v>
      </c>
      <c r="E18" s="219" t="s">
        <v>167</v>
      </c>
      <c r="F18" s="219">
        <v>73</v>
      </c>
      <c r="G18" s="192">
        <v>76</v>
      </c>
      <c r="H18" s="220">
        <v>79</v>
      </c>
    </row>
    <row r="19" spans="1:8" ht="28.9" customHeight="1" x14ac:dyDescent="0.2">
      <c r="C19" s="221" t="s">
        <v>138</v>
      </c>
      <c r="D19" s="192">
        <v>1</v>
      </c>
      <c r="E19" s="192" t="s">
        <v>168</v>
      </c>
      <c r="F19" s="192">
        <v>90</v>
      </c>
      <c r="G19" s="192">
        <v>90</v>
      </c>
      <c r="H19" s="220">
        <v>83</v>
      </c>
    </row>
    <row r="20" spans="1:8" ht="30.6" customHeight="1" x14ac:dyDescent="0.2">
      <c r="C20" s="221" t="s">
        <v>139</v>
      </c>
      <c r="D20" s="192">
        <v>1</v>
      </c>
      <c r="E20" s="219" t="s">
        <v>168</v>
      </c>
      <c r="F20" s="219">
        <v>85</v>
      </c>
      <c r="G20" s="192">
        <v>86</v>
      </c>
      <c r="H20" s="220">
        <v>81</v>
      </c>
    </row>
    <row r="22" spans="1:8" ht="46.9" customHeight="1" x14ac:dyDescent="0.3">
      <c r="A22" s="209"/>
      <c r="B22" s="207"/>
      <c r="C22" s="222" t="s">
        <v>226</v>
      </c>
      <c r="D22" s="222"/>
      <c r="E22" s="222"/>
      <c r="F22" s="222"/>
      <c r="G22" s="223"/>
    </row>
    <row r="23" spans="1:8" ht="15.6" customHeight="1" x14ac:dyDescent="0.3">
      <c r="A23" s="209"/>
      <c r="B23" s="207"/>
      <c r="C23" s="224"/>
      <c r="D23" s="224"/>
      <c r="E23" s="224"/>
      <c r="F23" s="224"/>
      <c r="G23" s="223"/>
    </row>
    <row r="24" spans="1:8" ht="14.45" customHeight="1" x14ac:dyDescent="0.25">
      <c r="C24" s="229" t="s">
        <v>129</v>
      </c>
      <c r="D24" s="233" t="s">
        <v>142</v>
      </c>
      <c r="E24" s="228" t="s">
        <v>143</v>
      </c>
      <c r="F24" s="228"/>
      <c r="G24" s="228"/>
      <c r="H24" s="230"/>
    </row>
    <row r="25" spans="1:8" ht="15" x14ac:dyDescent="0.25">
      <c r="C25" s="231"/>
      <c r="D25" s="234"/>
      <c r="E25" s="217">
        <v>2013</v>
      </c>
      <c r="F25" s="217">
        <v>2014</v>
      </c>
      <c r="G25" s="217">
        <v>2015</v>
      </c>
      <c r="H25" s="232">
        <v>2016</v>
      </c>
    </row>
    <row r="26" spans="1:8" ht="49.9" customHeight="1" x14ac:dyDescent="0.2">
      <c r="C26" s="221" t="s">
        <v>169</v>
      </c>
      <c r="D26" s="192">
        <v>4</v>
      </c>
      <c r="E26" s="192">
        <v>98</v>
      </c>
      <c r="F26" s="192">
        <v>97</v>
      </c>
      <c r="G26" s="220">
        <v>93</v>
      </c>
      <c r="H26" s="220">
        <v>93</v>
      </c>
    </row>
    <row r="27" spans="1:8" x14ac:dyDescent="0.2">
      <c r="C27" s="225" t="s">
        <v>158</v>
      </c>
      <c r="D27" s="192">
        <v>4</v>
      </c>
      <c r="E27" s="192">
        <v>98</v>
      </c>
      <c r="F27" s="192">
        <v>97</v>
      </c>
      <c r="G27" s="220">
        <v>93</v>
      </c>
      <c r="H27" s="220">
        <v>93</v>
      </c>
    </row>
    <row r="28" spans="1:8" ht="28.9" customHeight="1" x14ac:dyDescent="0.2">
      <c r="C28" s="221" t="s">
        <v>134</v>
      </c>
      <c r="D28" s="192">
        <v>4</v>
      </c>
      <c r="E28" s="192">
        <v>98</v>
      </c>
      <c r="F28" s="192">
        <v>97</v>
      </c>
      <c r="G28" s="220">
        <v>93</v>
      </c>
      <c r="H28" s="220">
        <v>93</v>
      </c>
    </row>
    <row r="29" spans="1:8" ht="19.899999999999999" customHeight="1" x14ac:dyDescent="0.2">
      <c r="C29" s="221" t="s">
        <v>136</v>
      </c>
      <c r="D29" s="192">
        <v>3</v>
      </c>
      <c r="E29" s="192">
        <v>87</v>
      </c>
      <c r="F29" s="192">
        <v>90</v>
      </c>
      <c r="G29" s="220">
        <v>93</v>
      </c>
      <c r="H29" s="220">
        <v>93</v>
      </c>
    </row>
    <row r="30" spans="1:8" ht="18" customHeight="1" x14ac:dyDescent="0.2">
      <c r="C30" s="221" t="s">
        <v>138</v>
      </c>
      <c r="D30" s="192">
        <v>1</v>
      </c>
      <c r="E30" s="192">
        <v>95</v>
      </c>
      <c r="F30" s="192">
        <v>97</v>
      </c>
      <c r="G30" s="220">
        <v>92.4</v>
      </c>
      <c r="H30" s="220">
        <v>92.4</v>
      </c>
    </row>
    <row r="31" spans="1:8" ht="30" customHeight="1" x14ac:dyDescent="0.2">
      <c r="C31" s="221" t="s">
        <v>139</v>
      </c>
      <c r="D31" s="192">
        <v>1</v>
      </c>
      <c r="E31" s="192">
        <v>98</v>
      </c>
      <c r="F31" s="192">
        <v>97</v>
      </c>
      <c r="G31" s="220">
        <v>93</v>
      </c>
      <c r="H31" s="220">
        <v>93</v>
      </c>
    </row>
    <row r="32" spans="1:8" ht="29.45" customHeight="1" x14ac:dyDescent="0.2">
      <c r="C32" s="221" t="s">
        <v>139</v>
      </c>
      <c r="D32" s="192">
        <v>2</v>
      </c>
      <c r="E32" s="192">
        <v>96</v>
      </c>
      <c r="F32" s="192">
        <v>96</v>
      </c>
      <c r="G32" s="220">
        <v>93</v>
      </c>
      <c r="H32" s="220">
        <v>93</v>
      </c>
    </row>
    <row r="34" spans="2:8" ht="15" x14ac:dyDescent="0.25">
      <c r="C34" s="226" t="s">
        <v>140</v>
      </c>
    </row>
    <row r="35" spans="2:8" ht="28.9" customHeight="1" x14ac:dyDescent="0.2">
      <c r="C35" s="227" t="s">
        <v>170</v>
      </c>
      <c r="D35" s="77"/>
      <c r="E35" s="77"/>
      <c r="F35" s="77"/>
    </row>
    <row r="37" spans="2:8" ht="24.6" customHeight="1" x14ac:dyDescent="0.2">
      <c r="B37" s="126" t="s">
        <v>100</v>
      </c>
      <c r="C37" s="126"/>
      <c r="D37" s="126"/>
      <c r="E37" s="126"/>
      <c r="F37" s="126"/>
      <c r="G37" s="126"/>
      <c r="H37" s="126"/>
    </row>
  </sheetData>
  <mergeCells count="11">
    <mergeCell ref="C7:G8"/>
    <mergeCell ref="B37:H37"/>
    <mergeCell ref="F9:G10"/>
    <mergeCell ref="C22:F22"/>
    <mergeCell ref="C24:C25"/>
    <mergeCell ref="D24:D25"/>
    <mergeCell ref="C35:F35"/>
    <mergeCell ref="C9:C10"/>
    <mergeCell ref="D9:D10"/>
    <mergeCell ref="E9:E10"/>
    <mergeCell ref="E24:H24"/>
  </mergeCells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MSPhotoEd.3" shapeId="26625" r:id="rId3">
          <objectPr defaultSize="0" autoPict="0" r:id="rId4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1</xdr:col>
                <xdr:colOff>333375</xdr:colOff>
                <xdr:row>3</xdr:row>
                <xdr:rowOff>76200</xdr:rowOff>
              </to>
            </anchor>
          </objectPr>
        </oleObject>
      </mc:Choice>
      <mc:Fallback>
        <oleObject progId="MSPhotoEd.3" shapeId="26625" r:id="rId3"/>
      </mc:Fallback>
    </mc:AlternateContent>
  </oleObject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/>
  <dimension ref="B4:AL80"/>
  <sheetViews>
    <sheetView zoomScaleNormal="100" zoomScaleSheetLayoutView="100" workbookViewId="0">
      <pane xSplit="4" ySplit="11" topLeftCell="AB12" activePane="bottomRight" state="frozen"/>
      <selection pane="topRight" activeCell="E1" sqref="E1"/>
      <selection pane="bottomLeft" activeCell="A12" sqref="A12"/>
      <selection pane="bottomRight" activeCell="D4" sqref="D4"/>
    </sheetView>
  </sheetViews>
  <sheetFormatPr defaultRowHeight="12.75" x14ac:dyDescent="0.2"/>
  <cols>
    <col min="1" max="1" width="9.140625" style="50"/>
    <col min="2" max="2" width="6.140625" style="50" customWidth="1"/>
    <col min="3" max="3" width="3" style="50" customWidth="1"/>
    <col min="4" max="4" width="59" style="50" customWidth="1"/>
    <col min="5" max="9" width="8.28515625" style="50" customWidth="1"/>
    <col min="10" max="11" width="8.7109375" style="50" customWidth="1"/>
    <col min="12" max="12" width="8" style="50" customWidth="1"/>
    <col min="13" max="13" width="8.28515625" style="50" customWidth="1"/>
    <col min="14" max="14" width="7.5703125" style="50" customWidth="1"/>
    <col min="15" max="15" width="7.7109375" style="50" customWidth="1"/>
    <col min="16" max="16" width="7.140625" style="50" customWidth="1"/>
    <col min="17" max="17" width="7.28515625" style="50" customWidth="1"/>
    <col min="18" max="18" width="7.85546875" style="50" customWidth="1"/>
    <col min="19" max="19" width="7.140625" style="50" customWidth="1"/>
    <col min="20" max="20" width="7.42578125" style="50" customWidth="1"/>
    <col min="21" max="21" width="7.28515625" style="50" customWidth="1"/>
    <col min="22" max="22" width="7" style="50" customWidth="1"/>
    <col min="23" max="26" width="12.7109375" style="50" customWidth="1"/>
    <col min="27" max="27" width="8.85546875" style="50" customWidth="1"/>
    <col min="28" max="30" width="11" style="50" customWidth="1"/>
    <col min="31" max="31" width="12.42578125" style="50" customWidth="1"/>
    <col min="32" max="32" width="12.42578125" style="50" hidden="1" customWidth="1"/>
    <col min="33" max="33" width="11.5703125" style="50" hidden="1" customWidth="1"/>
    <col min="34" max="34" width="11.7109375" style="50" hidden="1" customWidth="1"/>
    <col min="35" max="16384" width="9.140625" style="50"/>
  </cols>
  <sheetData>
    <row r="4" spans="2:34" ht="15" x14ac:dyDescent="0.25">
      <c r="T4" s="171"/>
      <c r="U4" s="171"/>
      <c r="V4" s="171"/>
      <c r="W4" s="171"/>
      <c r="X4" s="171"/>
      <c r="Y4" s="171"/>
      <c r="Z4" s="171"/>
      <c r="AA4" s="171"/>
      <c r="AB4" s="171"/>
      <c r="AC4" s="171"/>
    </row>
    <row r="5" spans="2:34" ht="15.75" customHeight="1" x14ac:dyDescent="0.2"/>
    <row r="8" spans="2:34" ht="31.5" x14ac:dyDescent="0.25">
      <c r="B8" s="51"/>
      <c r="D8" s="245" t="s">
        <v>234</v>
      </c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  <c r="S8" s="52"/>
      <c r="T8" s="52"/>
      <c r="U8" s="52"/>
      <c r="V8" s="52"/>
      <c r="W8" s="52"/>
      <c r="X8" s="52"/>
      <c r="Y8" s="52"/>
      <c r="Z8" s="52"/>
      <c r="AA8" s="52"/>
      <c r="AB8" s="52"/>
      <c r="AC8" s="52"/>
    </row>
    <row r="10" spans="2:34" x14ac:dyDescent="0.2">
      <c r="AC10" s="53"/>
    </row>
    <row r="11" spans="2:34" x14ac:dyDescent="0.2">
      <c r="D11" s="55"/>
      <c r="E11" s="55">
        <v>1987</v>
      </c>
      <c r="F11" s="55">
        <v>1988</v>
      </c>
      <c r="G11" s="55">
        <v>1989</v>
      </c>
      <c r="H11" s="55">
        <v>1990</v>
      </c>
      <c r="I11" s="55">
        <v>1991</v>
      </c>
      <c r="J11" s="55">
        <v>1992</v>
      </c>
      <c r="K11" s="55">
        <v>1993</v>
      </c>
      <c r="L11" s="55">
        <v>1994</v>
      </c>
      <c r="M11" s="55">
        <v>1995</v>
      </c>
      <c r="N11" s="55">
        <v>1996</v>
      </c>
      <c r="O11" s="55">
        <v>1997</v>
      </c>
      <c r="P11" s="55">
        <v>1998</v>
      </c>
      <c r="Q11" s="55">
        <v>1999</v>
      </c>
      <c r="R11" s="56">
        <v>2000</v>
      </c>
      <c r="S11" s="56">
        <v>2001</v>
      </c>
      <c r="T11" s="82">
        <v>2002</v>
      </c>
      <c r="U11" s="82">
        <v>2003</v>
      </c>
      <c r="V11" s="56">
        <v>2004</v>
      </c>
      <c r="W11" s="56">
        <v>2005</v>
      </c>
      <c r="X11" s="56">
        <v>2006</v>
      </c>
      <c r="Y11" s="56">
        <v>2007</v>
      </c>
      <c r="Z11" s="56">
        <v>2008</v>
      </c>
      <c r="AA11" s="56">
        <v>2009</v>
      </c>
      <c r="AB11" s="235">
        <v>2010</v>
      </c>
      <c r="AC11" s="235">
        <v>2011</v>
      </c>
      <c r="AD11" s="235">
        <v>2012</v>
      </c>
      <c r="AE11" s="235">
        <v>2013</v>
      </c>
      <c r="AF11" s="235" t="s">
        <v>198</v>
      </c>
      <c r="AG11" s="235" t="s">
        <v>199</v>
      </c>
      <c r="AH11" s="235" t="s">
        <v>220</v>
      </c>
    </row>
    <row r="12" spans="2:34" x14ac:dyDescent="0.2">
      <c r="V12" s="54"/>
    </row>
    <row r="13" spans="2:34" x14ac:dyDescent="0.2">
      <c r="D13" s="58" t="s">
        <v>37</v>
      </c>
      <c r="H13" s="164"/>
      <c r="I13" s="164"/>
      <c r="J13" s="164"/>
      <c r="K13" s="164"/>
      <c r="L13" s="164"/>
      <c r="M13" s="164"/>
      <c r="N13" s="164"/>
      <c r="P13" s="164"/>
      <c r="V13" s="54"/>
    </row>
    <row r="14" spans="2:34" x14ac:dyDescent="0.2">
      <c r="H14" s="164"/>
      <c r="I14" s="164"/>
      <c r="J14" s="164"/>
      <c r="K14" s="164"/>
      <c r="L14" s="164"/>
      <c r="M14" s="164"/>
      <c r="N14" s="164"/>
      <c r="P14" s="164"/>
      <c r="V14" s="54"/>
    </row>
    <row r="15" spans="2:34" ht="14.25" x14ac:dyDescent="0.2">
      <c r="D15" s="65" t="s">
        <v>211</v>
      </c>
      <c r="E15" s="50">
        <v>158</v>
      </c>
      <c r="F15" s="50">
        <v>190</v>
      </c>
      <c r="G15" s="50">
        <v>223</v>
      </c>
      <c r="H15" s="164">
        <v>267</v>
      </c>
      <c r="I15" s="164">
        <v>271</v>
      </c>
      <c r="J15" s="164">
        <v>286</v>
      </c>
      <c r="K15" s="164">
        <v>253</v>
      </c>
      <c r="L15" s="164">
        <v>218</v>
      </c>
      <c r="M15" s="164">
        <v>250</v>
      </c>
      <c r="N15" s="164">
        <v>580</v>
      </c>
      <c r="O15" s="164">
        <v>708</v>
      </c>
      <c r="P15" s="164">
        <v>767</v>
      </c>
      <c r="Q15" s="164">
        <v>760</v>
      </c>
      <c r="R15" s="164">
        <v>796</v>
      </c>
      <c r="S15" s="164">
        <v>812</v>
      </c>
      <c r="T15" s="164">
        <v>805</v>
      </c>
      <c r="U15" s="164">
        <v>807</v>
      </c>
      <c r="V15" s="236">
        <v>961</v>
      </c>
      <c r="W15" s="236">
        <v>902</v>
      </c>
      <c r="X15" s="236">
        <v>915</v>
      </c>
      <c r="Y15" s="236">
        <v>933</v>
      </c>
      <c r="Z15" s="236">
        <v>970</v>
      </c>
      <c r="AA15" s="236">
        <v>956</v>
      </c>
      <c r="AB15" s="236">
        <v>968</v>
      </c>
      <c r="AC15" s="236">
        <v>969</v>
      </c>
      <c r="AD15" s="236">
        <v>978</v>
      </c>
      <c r="AE15" s="236">
        <v>978</v>
      </c>
      <c r="AF15" s="45">
        <v>971</v>
      </c>
      <c r="AG15" s="50">
        <v>974</v>
      </c>
      <c r="AH15" s="50">
        <v>932</v>
      </c>
    </row>
    <row r="16" spans="2:34" x14ac:dyDescent="0.2">
      <c r="H16" s="164"/>
      <c r="I16" s="164"/>
      <c r="J16" s="164"/>
      <c r="K16" s="164"/>
      <c r="L16" s="164"/>
      <c r="M16" s="164"/>
      <c r="N16" s="164"/>
      <c r="O16" s="164"/>
      <c r="P16" s="164"/>
      <c r="V16" s="54"/>
    </row>
    <row r="17" spans="4:34" ht="14.25" x14ac:dyDescent="0.2">
      <c r="D17" s="50" t="s">
        <v>105</v>
      </c>
      <c r="E17" s="50">
        <v>170</v>
      </c>
      <c r="F17" s="50">
        <v>154</v>
      </c>
      <c r="G17" s="50">
        <v>172</v>
      </c>
      <c r="H17" s="164">
        <v>205</v>
      </c>
      <c r="I17" s="164">
        <v>246</v>
      </c>
      <c r="J17" s="164">
        <v>265</v>
      </c>
      <c r="K17" s="164">
        <v>281</v>
      </c>
      <c r="L17" s="164">
        <v>274</v>
      </c>
      <c r="M17" s="164">
        <v>274</v>
      </c>
      <c r="N17" s="164">
        <v>310</v>
      </c>
      <c r="O17" s="164">
        <v>368</v>
      </c>
      <c r="P17" s="164">
        <v>312</v>
      </c>
      <c r="Q17" s="164">
        <v>322</v>
      </c>
      <c r="R17" s="237" t="s">
        <v>75</v>
      </c>
      <c r="S17" s="164">
        <v>490</v>
      </c>
      <c r="T17" s="164">
        <v>516</v>
      </c>
      <c r="U17" s="164">
        <v>711</v>
      </c>
      <c r="V17" s="236">
        <v>678</v>
      </c>
      <c r="W17" s="236">
        <v>566</v>
      </c>
      <c r="X17" s="236">
        <v>609</v>
      </c>
      <c r="Y17" s="236">
        <v>613</v>
      </c>
      <c r="Z17" s="236">
        <v>821</v>
      </c>
      <c r="AA17" s="236">
        <v>630</v>
      </c>
      <c r="AB17" s="236">
        <v>721</v>
      </c>
      <c r="AC17" s="236">
        <v>807</v>
      </c>
      <c r="AD17" s="236">
        <v>967</v>
      </c>
      <c r="AE17" s="236">
        <v>840</v>
      </c>
      <c r="AF17" s="45">
        <v>769</v>
      </c>
      <c r="AG17" s="50">
        <v>688</v>
      </c>
      <c r="AH17" s="50">
        <v>346</v>
      </c>
    </row>
    <row r="18" spans="4:34" x14ac:dyDescent="0.2">
      <c r="H18" s="164"/>
      <c r="I18" s="164"/>
      <c r="J18" s="164"/>
      <c r="K18" s="164"/>
      <c r="L18" s="164"/>
      <c r="M18" s="164"/>
      <c r="N18" s="164"/>
      <c r="O18" s="164"/>
      <c r="P18" s="164"/>
      <c r="Q18" s="164"/>
      <c r="R18" s="237"/>
      <c r="S18" s="164"/>
      <c r="T18" s="164"/>
      <c r="U18" s="164"/>
      <c r="V18" s="236"/>
      <c r="W18" s="236"/>
      <c r="X18" s="236"/>
      <c r="Y18" s="236"/>
      <c r="Z18" s="236"/>
      <c r="AA18" s="236"/>
      <c r="AB18" s="236"/>
      <c r="AC18" s="236"/>
      <c r="AD18" s="236"/>
      <c r="AE18" s="236"/>
      <c r="AF18" s="45"/>
    </row>
    <row r="19" spans="4:34" x14ac:dyDescent="0.2">
      <c r="D19" s="65" t="s">
        <v>150</v>
      </c>
      <c r="H19" s="164"/>
      <c r="I19" s="164"/>
      <c r="J19" s="164"/>
      <c r="K19" s="164"/>
      <c r="L19" s="164"/>
      <c r="M19" s="164"/>
      <c r="N19" s="164"/>
      <c r="O19" s="164"/>
      <c r="P19" s="164"/>
      <c r="Q19" s="164"/>
      <c r="R19" s="164">
        <v>0</v>
      </c>
      <c r="S19" s="164">
        <v>0</v>
      </c>
      <c r="T19" s="164">
        <v>0</v>
      </c>
      <c r="U19" s="164">
        <v>0</v>
      </c>
      <c r="V19" s="164">
        <v>0</v>
      </c>
      <c r="W19" s="164">
        <v>0</v>
      </c>
      <c r="X19" s="164">
        <v>0</v>
      </c>
      <c r="Y19" s="236">
        <v>180</v>
      </c>
      <c r="Z19" s="236">
        <v>179</v>
      </c>
      <c r="AA19" s="236">
        <v>182</v>
      </c>
      <c r="AB19" s="236">
        <v>217</v>
      </c>
      <c r="AC19" s="236">
        <v>306</v>
      </c>
      <c r="AD19" s="236">
        <v>363</v>
      </c>
      <c r="AE19" s="236">
        <v>510</v>
      </c>
      <c r="AF19" s="45">
        <v>70</v>
      </c>
      <c r="AG19" s="45">
        <v>83</v>
      </c>
      <c r="AH19" s="45">
        <v>55</v>
      </c>
    </row>
    <row r="20" spans="4:34" x14ac:dyDescent="0.2">
      <c r="D20" s="65"/>
      <c r="H20" s="164"/>
      <c r="I20" s="164"/>
      <c r="J20" s="164"/>
      <c r="K20" s="164"/>
      <c r="L20" s="164"/>
      <c r="M20" s="164"/>
      <c r="N20" s="164"/>
      <c r="O20" s="164"/>
      <c r="P20" s="164"/>
      <c r="Q20" s="164"/>
      <c r="R20" s="164"/>
      <c r="S20" s="164"/>
      <c r="T20" s="164"/>
      <c r="U20" s="164"/>
      <c r="V20" s="164"/>
      <c r="W20" s="164"/>
      <c r="X20" s="164"/>
      <c r="Y20" s="236"/>
      <c r="Z20" s="236"/>
      <c r="AA20" s="236"/>
      <c r="AB20" s="236"/>
      <c r="AC20" s="236"/>
      <c r="AD20" s="236"/>
      <c r="AE20" s="236"/>
      <c r="AF20" s="45"/>
      <c r="AG20" s="45"/>
      <c r="AH20" s="45"/>
    </row>
    <row r="21" spans="4:34" hidden="1" x14ac:dyDescent="0.2">
      <c r="D21" s="65" t="s">
        <v>212</v>
      </c>
      <c r="H21" s="164"/>
      <c r="I21" s="164"/>
      <c r="J21" s="164"/>
      <c r="K21" s="164"/>
      <c r="L21" s="164"/>
      <c r="M21" s="164"/>
      <c r="N21" s="164"/>
      <c r="O21" s="164"/>
      <c r="P21" s="164"/>
      <c r="Q21" s="164"/>
      <c r="R21" s="164"/>
      <c r="S21" s="164"/>
      <c r="T21" s="164"/>
      <c r="U21" s="164"/>
      <c r="V21" s="164"/>
      <c r="W21" s="164"/>
      <c r="X21" s="164"/>
      <c r="Y21" s="236"/>
      <c r="Z21" s="236"/>
      <c r="AA21" s="236"/>
      <c r="AB21" s="236"/>
      <c r="AC21" s="236"/>
      <c r="AD21" s="236"/>
      <c r="AE21" s="236"/>
      <c r="AF21" s="45">
        <v>26</v>
      </c>
      <c r="AG21" s="45">
        <v>25</v>
      </c>
      <c r="AH21" s="45">
        <v>21</v>
      </c>
    </row>
    <row r="22" spans="4:34" hidden="1" x14ac:dyDescent="0.2">
      <c r="D22" s="65"/>
      <c r="H22" s="164"/>
      <c r="I22" s="164"/>
      <c r="J22" s="164"/>
      <c r="K22" s="164"/>
      <c r="L22" s="164"/>
      <c r="M22" s="164"/>
      <c r="N22" s="164"/>
      <c r="O22" s="164"/>
      <c r="P22" s="164"/>
      <c r="Q22" s="164"/>
      <c r="R22" s="164"/>
      <c r="S22" s="164"/>
      <c r="T22" s="164"/>
      <c r="U22" s="164"/>
      <c r="V22" s="164"/>
      <c r="W22" s="164"/>
      <c r="X22" s="164"/>
      <c r="Y22" s="236"/>
      <c r="Z22" s="236"/>
      <c r="AA22" s="236"/>
      <c r="AB22" s="236"/>
      <c r="AC22" s="236"/>
      <c r="AD22" s="236"/>
      <c r="AE22" s="236"/>
      <c r="AF22" s="45"/>
      <c r="AG22" s="45"/>
      <c r="AH22" s="45"/>
    </row>
    <row r="23" spans="4:34" hidden="1" x14ac:dyDescent="0.2">
      <c r="D23" s="65" t="s">
        <v>213</v>
      </c>
      <c r="H23" s="164"/>
      <c r="I23" s="164"/>
      <c r="J23" s="164"/>
      <c r="K23" s="164"/>
      <c r="L23" s="164"/>
      <c r="M23" s="164"/>
      <c r="N23" s="164"/>
      <c r="O23" s="164"/>
      <c r="P23" s="164"/>
      <c r="Q23" s="164"/>
      <c r="R23" s="164"/>
      <c r="S23" s="164"/>
      <c r="T23" s="164"/>
      <c r="U23" s="164"/>
      <c r="V23" s="164"/>
      <c r="W23" s="164"/>
      <c r="X23" s="164"/>
      <c r="Y23" s="236"/>
      <c r="Z23" s="236"/>
      <c r="AA23" s="236"/>
      <c r="AB23" s="236"/>
      <c r="AC23" s="236"/>
      <c r="AD23" s="236"/>
      <c r="AE23" s="236"/>
      <c r="AF23" s="45">
        <v>2</v>
      </c>
      <c r="AG23" s="45">
        <v>1</v>
      </c>
      <c r="AH23" s="45">
        <v>1</v>
      </c>
    </row>
    <row r="24" spans="4:34" hidden="1" x14ac:dyDescent="0.2">
      <c r="D24" s="65"/>
      <c r="H24" s="164"/>
      <c r="I24" s="164"/>
      <c r="J24" s="164"/>
      <c r="K24" s="164"/>
      <c r="L24" s="164"/>
      <c r="M24" s="164"/>
      <c r="N24" s="164"/>
      <c r="O24" s="164"/>
      <c r="P24" s="164"/>
      <c r="Q24" s="164"/>
      <c r="R24" s="164"/>
      <c r="S24" s="164"/>
      <c r="T24" s="164"/>
      <c r="U24" s="164"/>
      <c r="V24" s="164"/>
      <c r="W24" s="164"/>
      <c r="X24" s="164"/>
      <c r="Y24" s="236"/>
      <c r="Z24" s="236"/>
      <c r="AA24" s="236"/>
      <c r="AB24" s="236"/>
      <c r="AC24" s="236"/>
      <c r="AD24" s="236"/>
      <c r="AE24" s="236"/>
      <c r="AF24" s="45"/>
      <c r="AG24" s="45"/>
      <c r="AH24" s="45"/>
    </row>
    <row r="25" spans="4:34" hidden="1" x14ac:dyDescent="0.2">
      <c r="D25" s="65" t="s">
        <v>214</v>
      </c>
      <c r="H25" s="164"/>
      <c r="I25" s="164"/>
      <c r="J25" s="164"/>
      <c r="K25" s="164"/>
      <c r="L25" s="164"/>
      <c r="M25" s="164"/>
      <c r="N25" s="164"/>
      <c r="O25" s="164"/>
      <c r="P25" s="164"/>
      <c r="Q25" s="164"/>
      <c r="R25" s="164"/>
      <c r="S25" s="164"/>
      <c r="T25" s="164"/>
      <c r="U25" s="164"/>
      <c r="V25" s="164"/>
      <c r="W25" s="164"/>
      <c r="X25" s="164"/>
      <c r="Y25" s="236"/>
      <c r="Z25" s="236"/>
      <c r="AA25" s="236"/>
      <c r="AB25" s="236"/>
      <c r="AC25" s="236"/>
      <c r="AD25" s="236"/>
      <c r="AE25" s="236"/>
      <c r="AF25" s="45">
        <v>72</v>
      </c>
      <c r="AG25" s="45">
        <v>90</v>
      </c>
      <c r="AH25" s="45">
        <v>59</v>
      </c>
    </row>
    <row r="26" spans="4:34" hidden="1" x14ac:dyDescent="0.2">
      <c r="H26" s="164"/>
      <c r="I26" s="164"/>
      <c r="J26" s="164"/>
      <c r="K26" s="164"/>
      <c r="L26" s="164"/>
      <c r="M26" s="164"/>
      <c r="N26" s="164"/>
      <c r="O26" s="164"/>
      <c r="P26" s="164"/>
      <c r="V26" s="54"/>
    </row>
    <row r="27" spans="4:34" ht="41.25" hidden="1" customHeight="1" x14ac:dyDescent="0.2">
      <c r="D27" s="238" t="s">
        <v>201</v>
      </c>
      <c r="H27" s="164"/>
      <c r="I27" s="164"/>
      <c r="J27" s="164"/>
      <c r="K27" s="164"/>
      <c r="L27" s="164"/>
      <c r="M27" s="164"/>
      <c r="N27" s="164"/>
      <c r="O27" s="164"/>
      <c r="P27" s="164"/>
      <c r="V27" s="54"/>
      <c r="AF27" s="50">
        <v>39</v>
      </c>
      <c r="AG27" s="50">
        <v>7</v>
      </c>
      <c r="AH27" s="50">
        <v>30</v>
      </c>
    </row>
    <row r="28" spans="4:34" ht="15.75" hidden="1" customHeight="1" x14ac:dyDescent="0.2">
      <c r="D28" s="238"/>
      <c r="H28" s="164"/>
      <c r="I28" s="164"/>
      <c r="J28" s="164"/>
      <c r="K28" s="164"/>
      <c r="L28" s="164"/>
      <c r="M28" s="164"/>
      <c r="N28" s="164"/>
      <c r="O28" s="164"/>
      <c r="P28" s="164"/>
      <c r="V28" s="54"/>
    </row>
    <row r="29" spans="4:34" ht="19.5" hidden="1" customHeight="1" x14ac:dyDescent="0.2">
      <c r="D29" s="238" t="s">
        <v>202</v>
      </c>
      <c r="H29" s="164"/>
      <c r="I29" s="164"/>
      <c r="J29" s="164"/>
      <c r="K29" s="164"/>
      <c r="L29" s="164"/>
      <c r="M29" s="164"/>
      <c r="N29" s="164"/>
      <c r="O29" s="164"/>
      <c r="P29" s="164"/>
      <c r="V29" s="54"/>
      <c r="AF29" s="50">
        <v>52</v>
      </c>
      <c r="AG29" s="50">
        <v>52</v>
      </c>
      <c r="AH29" s="50">
        <v>43</v>
      </c>
    </row>
    <row r="30" spans="4:34" x14ac:dyDescent="0.2">
      <c r="H30" s="164"/>
      <c r="I30" s="164"/>
      <c r="J30" s="164"/>
      <c r="K30" s="164"/>
      <c r="L30" s="164"/>
      <c r="M30" s="164"/>
      <c r="N30" s="164"/>
      <c r="O30" s="164"/>
      <c r="P30" s="164"/>
      <c r="V30" s="54"/>
    </row>
    <row r="31" spans="4:34" x14ac:dyDescent="0.2">
      <c r="D31" s="85" t="s">
        <v>151</v>
      </c>
      <c r="H31" s="164"/>
      <c r="I31" s="164"/>
      <c r="J31" s="164"/>
      <c r="K31" s="164"/>
      <c r="L31" s="164"/>
      <c r="M31" s="164"/>
      <c r="N31" s="164"/>
      <c r="O31" s="164"/>
      <c r="P31" s="164"/>
      <c r="V31" s="54"/>
    </row>
    <row r="32" spans="4:34" x14ac:dyDescent="0.2">
      <c r="D32" s="85"/>
      <c r="H32" s="164"/>
      <c r="I32" s="164"/>
      <c r="J32" s="164"/>
      <c r="K32" s="164"/>
      <c r="L32" s="164"/>
      <c r="M32" s="164"/>
      <c r="N32" s="164"/>
      <c r="O32" s="164"/>
      <c r="P32" s="164"/>
      <c r="V32" s="54"/>
    </row>
    <row r="33" spans="2:34" ht="14.25" x14ac:dyDescent="0.2">
      <c r="D33" s="160" t="s">
        <v>160</v>
      </c>
      <c r="E33" s="50">
        <v>2422</v>
      </c>
      <c r="F33" s="50">
        <v>3115</v>
      </c>
      <c r="G33" s="50">
        <v>3643</v>
      </c>
      <c r="H33" s="164">
        <v>3112</v>
      </c>
      <c r="I33" s="164">
        <v>3567</v>
      </c>
      <c r="J33" s="164">
        <v>3721</v>
      </c>
      <c r="K33" s="164">
        <v>2436</v>
      </c>
      <c r="L33" s="164">
        <v>1025</v>
      </c>
      <c r="M33" s="164">
        <v>2933</v>
      </c>
      <c r="N33" s="164">
        <v>1229</v>
      </c>
      <c r="O33" s="164">
        <v>1149</v>
      </c>
      <c r="P33" s="164">
        <v>1450</v>
      </c>
      <c r="Q33" s="239">
        <v>1681</v>
      </c>
      <c r="R33" s="239">
        <v>1814</v>
      </c>
      <c r="S33" s="164">
        <v>832</v>
      </c>
      <c r="T33" s="164">
        <v>1067</v>
      </c>
      <c r="U33" s="164">
        <v>1239</v>
      </c>
      <c r="V33" s="236">
        <v>1170</v>
      </c>
      <c r="W33" s="236">
        <v>1246</v>
      </c>
      <c r="X33" s="236">
        <v>1186</v>
      </c>
      <c r="Y33" s="236">
        <v>1279</v>
      </c>
      <c r="Z33" s="236">
        <v>1374</v>
      </c>
      <c r="AA33" s="236">
        <v>1309</v>
      </c>
      <c r="AB33" s="236">
        <v>1419</v>
      </c>
      <c r="AC33" s="236">
        <v>1934</v>
      </c>
      <c r="AD33" s="236">
        <v>1796</v>
      </c>
      <c r="AE33" s="236">
        <v>1669</v>
      </c>
      <c r="AF33" s="236"/>
    </row>
    <row r="34" spans="2:34" x14ac:dyDescent="0.2">
      <c r="D34" s="240"/>
      <c r="H34" s="164"/>
      <c r="I34" s="164"/>
      <c r="J34" s="164"/>
      <c r="K34" s="164"/>
      <c r="L34" s="164"/>
      <c r="M34" s="164"/>
      <c r="N34" s="164"/>
      <c r="O34" s="164"/>
      <c r="P34" s="164"/>
      <c r="Q34" s="239"/>
      <c r="R34" s="239"/>
      <c r="S34" s="164"/>
      <c r="T34" s="164"/>
      <c r="U34" s="164"/>
      <c r="V34" s="236"/>
      <c r="W34" s="236"/>
      <c r="X34" s="236"/>
      <c r="Y34" s="236"/>
      <c r="Z34" s="236"/>
    </row>
    <row r="35" spans="2:34" ht="14.25" x14ac:dyDescent="0.2">
      <c r="D35" s="160" t="s">
        <v>161</v>
      </c>
      <c r="H35" s="164"/>
      <c r="I35" s="164"/>
      <c r="J35" s="164"/>
      <c r="K35" s="164"/>
      <c r="L35" s="164"/>
      <c r="M35" s="164"/>
      <c r="N35" s="164"/>
      <c r="O35" s="164"/>
      <c r="P35" s="164"/>
      <c r="Q35" s="241" t="s">
        <v>72</v>
      </c>
      <c r="R35" s="239">
        <v>375</v>
      </c>
      <c r="S35" s="164">
        <v>384</v>
      </c>
      <c r="T35" s="164">
        <v>417</v>
      </c>
      <c r="U35" s="164">
        <v>500</v>
      </c>
      <c r="V35" s="236">
        <v>555</v>
      </c>
      <c r="W35" s="236">
        <v>576</v>
      </c>
      <c r="X35" s="236">
        <v>525</v>
      </c>
      <c r="Y35" s="236">
        <v>516</v>
      </c>
      <c r="Z35" s="236">
        <v>592</v>
      </c>
      <c r="AA35" s="236">
        <v>454</v>
      </c>
      <c r="AB35" s="236">
        <v>631</v>
      </c>
      <c r="AC35" s="236">
        <v>846</v>
      </c>
      <c r="AD35" s="236">
        <v>836</v>
      </c>
      <c r="AE35" s="236">
        <v>796</v>
      </c>
      <c r="AF35" s="236"/>
    </row>
    <row r="36" spans="2:34" x14ac:dyDescent="0.2">
      <c r="D36" s="161"/>
      <c r="H36" s="164"/>
      <c r="I36" s="164"/>
      <c r="J36" s="164"/>
      <c r="K36" s="164"/>
      <c r="L36" s="164"/>
      <c r="M36" s="164"/>
      <c r="N36" s="164"/>
      <c r="O36" s="164"/>
      <c r="P36" s="164"/>
      <c r="Q36" s="164"/>
      <c r="R36" s="36"/>
      <c r="S36" s="164"/>
      <c r="V36" s="54"/>
    </row>
    <row r="37" spans="2:34" x14ac:dyDescent="0.2">
      <c r="D37" s="160" t="s">
        <v>152</v>
      </c>
      <c r="E37" s="50">
        <v>1075</v>
      </c>
      <c r="F37" s="50">
        <v>1092</v>
      </c>
      <c r="G37" s="50">
        <v>1358</v>
      </c>
      <c r="H37" s="164">
        <v>1540</v>
      </c>
      <c r="I37" s="164">
        <v>1708</v>
      </c>
      <c r="J37" s="164">
        <v>1614</v>
      </c>
      <c r="K37" s="164">
        <v>1820</v>
      </c>
      <c r="L37" s="164">
        <v>1322</v>
      </c>
      <c r="M37" s="164">
        <v>1568</v>
      </c>
      <c r="N37" s="164"/>
      <c r="O37" s="164">
        <v>1651</v>
      </c>
      <c r="P37" s="164">
        <v>1757</v>
      </c>
      <c r="Q37" s="239">
        <v>1132</v>
      </c>
      <c r="R37" s="239">
        <v>1467</v>
      </c>
      <c r="S37" s="164">
        <v>1578</v>
      </c>
      <c r="T37" s="164">
        <v>973</v>
      </c>
      <c r="U37" s="164">
        <v>1364</v>
      </c>
      <c r="V37" s="242">
        <v>1348</v>
      </c>
      <c r="W37" s="164">
        <v>1578</v>
      </c>
      <c r="X37" s="164">
        <v>1843</v>
      </c>
      <c r="Y37" s="164">
        <v>1911</v>
      </c>
      <c r="Z37" s="164">
        <v>2020</v>
      </c>
      <c r="AA37" s="164">
        <v>1948</v>
      </c>
      <c r="AB37" s="164">
        <v>2648</v>
      </c>
      <c r="AC37" s="164">
        <v>4343</v>
      </c>
      <c r="AD37" s="164">
        <v>6046</v>
      </c>
      <c r="AE37" s="164">
        <v>7316</v>
      </c>
      <c r="AF37" s="164"/>
    </row>
    <row r="38" spans="2:34" x14ac:dyDescent="0.2">
      <c r="D38" s="161"/>
      <c r="H38" s="164"/>
      <c r="I38" s="164"/>
      <c r="J38" s="164"/>
      <c r="K38" s="164"/>
      <c r="L38" s="164"/>
      <c r="M38" s="164"/>
      <c r="N38" s="164"/>
      <c r="O38" s="164"/>
      <c r="P38" s="164"/>
      <c r="V38" s="54"/>
    </row>
    <row r="39" spans="2:34" ht="14.25" x14ac:dyDescent="0.2">
      <c r="D39" s="243" t="s">
        <v>153</v>
      </c>
      <c r="E39" s="50">
        <v>3497</v>
      </c>
      <c r="F39" s="50">
        <v>4207</v>
      </c>
      <c r="G39" s="50">
        <v>5001</v>
      </c>
      <c r="H39" s="164">
        <v>4652</v>
      </c>
      <c r="I39" s="164">
        <v>5275</v>
      </c>
      <c r="J39" s="164">
        <v>5335</v>
      </c>
      <c r="K39" s="164">
        <v>4256</v>
      </c>
      <c r="L39" s="164">
        <v>2374</v>
      </c>
      <c r="M39" s="164">
        <v>4540</v>
      </c>
      <c r="N39" s="164">
        <v>3150</v>
      </c>
      <c r="O39" s="164">
        <v>2800</v>
      </c>
      <c r="P39" s="164">
        <f>O37+P33</f>
        <v>3101</v>
      </c>
      <c r="Q39" s="164">
        <v>2029</v>
      </c>
      <c r="R39" s="244" t="s">
        <v>74</v>
      </c>
      <c r="S39" s="164">
        <v>2792</v>
      </c>
      <c r="T39" s="164">
        <v>3036</v>
      </c>
      <c r="U39" s="164">
        <v>3627</v>
      </c>
      <c r="V39" s="236">
        <v>4111</v>
      </c>
      <c r="W39" s="236">
        <v>4742</v>
      </c>
      <c r="X39" s="236">
        <v>5651</v>
      </c>
      <c r="Y39" s="236">
        <v>5760</v>
      </c>
      <c r="Z39" s="236">
        <v>6647</v>
      </c>
      <c r="AA39" s="236">
        <v>6597</v>
      </c>
      <c r="AB39" s="236">
        <v>7859</v>
      </c>
      <c r="AC39" s="236">
        <v>8989</v>
      </c>
      <c r="AD39" s="236">
        <v>8995</v>
      </c>
      <c r="AE39" s="236">
        <v>9545</v>
      </c>
      <c r="AF39" s="236"/>
    </row>
    <row r="40" spans="2:34" x14ac:dyDescent="0.2">
      <c r="B40" s="54"/>
      <c r="C40" s="54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53"/>
      <c r="P40" s="53"/>
      <c r="Q40" s="53"/>
      <c r="R40" s="53"/>
      <c r="S40" s="53"/>
      <c r="T40" s="53"/>
      <c r="U40" s="53"/>
      <c r="V40" s="53"/>
      <c r="W40" s="53"/>
      <c r="X40" s="53"/>
      <c r="Y40" s="53"/>
      <c r="Z40" s="53"/>
      <c r="AA40" s="53"/>
      <c r="AB40" s="53"/>
      <c r="AC40" s="53"/>
      <c r="AD40" s="53"/>
      <c r="AE40" s="53"/>
      <c r="AF40" s="53"/>
      <c r="AG40" s="53"/>
      <c r="AH40" s="53"/>
    </row>
    <row r="42" spans="2:34" x14ac:dyDescent="0.2">
      <c r="D42" s="85" t="s">
        <v>98</v>
      </c>
    </row>
    <row r="43" spans="2:34" ht="14.25" hidden="1" x14ac:dyDescent="0.2">
      <c r="C43" s="158"/>
      <c r="D43" s="50" t="s">
        <v>73</v>
      </c>
    </row>
    <row r="44" spans="2:34" ht="14.25" hidden="1" x14ac:dyDescent="0.2">
      <c r="C44" s="158"/>
      <c r="D44" s="50" t="s">
        <v>81</v>
      </c>
    </row>
    <row r="45" spans="2:34" ht="14.25" hidden="1" x14ac:dyDescent="0.2">
      <c r="C45" s="158"/>
      <c r="D45" s="50" t="s">
        <v>40</v>
      </c>
    </row>
    <row r="46" spans="2:34" ht="14.25" hidden="1" x14ac:dyDescent="0.2">
      <c r="C46" s="158"/>
      <c r="D46" s="50" t="s">
        <v>41</v>
      </c>
    </row>
    <row r="47" spans="2:34" ht="40.5" customHeight="1" x14ac:dyDescent="0.2">
      <c r="C47" s="158"/>
      <c r="D47" s="125" t="s">
        <v>165</v>
      </c>
      <c r="E47" s="125"/>
      <c r="F47" s="125"/>
      <c r="G47" s="125"/>
      <c r="H47" s="125"/>
      <c r="I47" s="125"/>
      <c r="J47" s="125"/>
      <c r="K47" s="125"/>
      <c r="L47" s="125"/>
      <c r="M47" s="125"/>
      <c r="N47" s="125"/>
      <c r="O47" s="125"/>
      <c r="P47" s="125"/>
      <c r="Q47" s="125"/>
      <c r="R47" s="125"/>
      <c r="S47" s="125"/>
      <c r="T47" s="125"/>
      <c r="U47" s="125"/>
      <c r="V47" s="125"/>
      <c r="W47" s="125"/>
      <c r="X47" s="125"/>
      <c r="Y47" s="125"/>
      <c r="Z47" s="125"/>
      <c r="AA47" s="125"/>
      <c r="AB47" s="125"/>
      <c r="AC47" s="125"/>
      <c r="AD47" s="125"/>
    </row>
    <row r="48" spans="2:34" ht="18.75" customHeight="1" x14ac:dyDescent="0.2">
      <c r="C48" s="158"/>
      <c r="D48" s="238" t="s">
        <v>162</v>
      </c>
    </row>
    <row r="49" spans="3:22" ht="27" x14ac:dyDescent="0.2">
      <c r="C49" s="158"/>
      <c r="D49" s="160" t="s">
        <v>163</v>
      </c>
    </row>
    <row r="50" spans="3:22" ht="14.25" x14ac:dyDescent="0.2">
      <c r="C50" s="158"/>
      <c r="D50" s="65"/>
    </row>
    <row r="51" spans="3:22" x14ac:dyDescent="0.2">
      <c r="D51" s="70" t="s">
        <v>99</v>
      </c>
    </row>
    <row r="52" spans="3:22" x14ac:dyDescent="0.2">
      <c r="D52" s="70"/>
    </row>
    <row r="53" spans="3:22" x14ac:dyDescent="0.2">
      <c r="D53" s="70"/>
    </row>
    <row r="55" spans="3:22" x14ac:dyDescent="0.2">
      <c r="D55" s="50" t="s">
        <v>19</v>
      </c>
    </row>
    <row r="64" spans="3:22" x14ac:dyDescent="0.2">
      <c r="C64" s="71"/>
      <c r="D64" s="71"/>
      <c r="E64" s="71"/>
      <c r="F64" s="71"/>
      <c r="G64" s="71"/>
      <c r="H64" s="71"/>
      <c r="I64" s="71"/>
      <c r="J64" s="71"/>
      <c r="K64" s="71"/>
      <c r="L64" s="71"/>
      <c r="M64" s="71"/>
      <c r="N64" s="71"/>
      <c r="O64" s="71"/>
      <c r="P64" s="71"/>
      <c r="Q64" s="71"/>
      <c r="R64" s="71"/>
      <c r="S64" s="71"/>
      <c r="T64" s="71"/>
      <c r="U64" s="71"/>
      <c r="V64" s="71"/>
    </row>
    <row r="65" spans="2:38" x14ac:dyDescent="0.2">
      <c r="B65" s="72"/>
      <c r="C65" s="72"/>
      <c r="D65" s="72"/>
      <c r="E65" s="72"/>
      <c r="F65" s="72"/>
      <c r="G65" s="72"/>
      <c r="H65" s="72"/>
      <c r="I65" s="72"/>
      <c r="J65" s="72"/>
      <c r="K65" s="72"/>
      <c r="L65" s="72"/>
      <c r="M65" s="72"/>
      <c r="N65" s="72"/>
      <c r="O65" s="72"/>
      <c r="P65" s="72"/>
      <c r="Q65" s="72"/>
      <c r="R65" s="72"/>
      <c r="S65" s="72"/>
      <c r="T65" s="72"/>
      <c r="U65" s="72"/>
      <c r="V65" s="72"/>
    </row>
    <row r="66" spans="2:38" ht="9" customHeight="1" x14ac:dyDescent="0.2">
      <c r="D66" s="130"/>
      <c r="E66" s="130"/>
      <c r="F66" s="130"/>
      <c r="G66" s="130"/>
      <c r="H66" s="130"/>
      <c r="I66" s="130"/>
      <c r="J66" s="130"/>
      <c r="K66" s="130"/>
      <c r="L66" s="130"/>
      <c r="M66" s="130"/>
      <c r="N66" s="130"/>
      <c r="O66" s="130"/>
    </row>
    <row r="67" spans="2:38" x14ac:dyDescent="0.2">
      <c r="B67" s="131">
        <f>'4.03'!B63:N63+1</f>
        <v>1</v>
      </c>
      <c r="C67" s="131"/>
      <c r="D67" s="131"/>
      <c r="E67" s="131"/>
      <c r="F67" s="131"/>
      <c r="G67" s="131"/>
      <c r="H67" s="131"/>
      <c r="I67" s="131"/>
      <c r="J67" s="131"/>
      <c r="K67" s="131"/>
      <c r="L67" s="131"/>
      <c r="M67" s="131"/>
      <c r="N67" s="131"/>
      <c r="O67" s="131"/>
      <c r="P67" s="131"/>
      <c r="Q67" s="131"/>
      <c r="R67" s="131"/>
      <c r="S67" s="131"/>
      <c r="T67" s="131"/>
      <c r="U67" s="131"/>
      <c r="V67" s="131"/>
      <c r="W67" s="131"/>
      <c r="X67" s="131"/>
      <c r="Y67" s="131"/>
      <c r="Z67" s="131"/>
      <c r="AA67" s="131"/>
      <c r="AB67" s="131"/>
      <c r="AC67" s="131"/>
    </row>
    <row r="68" spans="2:38" x14ac:dyDescent="0.2">
      <c r="D68" s="130"/>
      <c r="E68" s="130"/>
      <c r="F68" s="130"/>
      <c r="G68" s="130"/>
      <c r="H68" s="130"/>
      <c r="I68" s="130"/>
      <c r="J68" s="130"/>
      <c r="K68" s="130"/>
      <c r="L68" s="130"/>
      <c r="M68" s="130"/>
      <c r="N68" s="130"/>
      <c r="O68" s="130"/>
    </row>
    <row r="70" spans="2:38" s="54" customFormat="1" x14ac:dyDescent="0.2">
      <c r="R70" s="246"/>
      <c r="S70" s="246"/>
      <c r="T70" s="246"/>
      <c r="U70" s="246"/>
      <c r="V70" s="246"/>
      <c r="W70" s="246"/>
      <c r="X70" s="246"/>
      <c r="Y70" s="246"/>
      <c r="Z70" s="246"/>
      <c r="AA70" s="246"/>
      <c r="AB70" s="246"/>
      <c r="AC70" s="246"/>
      <c r="AD70" s="246"/>
      <c r="AE70" s="246"/>
      <c r="AF70" s="26"/>
      <c r="AG70" s="26"/>
      <c r="AH70" s="26"/>
      <c r="AI70" s="26"/>
      <c r="AJ70" s="26"/>
      <c r="AK70" s="26"/>
      <c r="AL70" s="26"/>
    </row>
    <row r="71" spans="2:38" s="54" customFormat="1" x14ac:dyDescent="0.2">
      <c r="R71" s="247"/>
      <c r="S71" s="247"/>
      <c r="T71" s="247"/>
      <c r="U71" s="247"/>
      <c r="V71" s="247"/>
      <c r="W71" s="247"/>
      <c r="X71" s="247"/>
      <c r="Y71" s="247"/>
      <c r="Z71" s="247"/>
      <c r="AA71" s="247"/>
      <c r="AB71" s="247"/>
      <c r="AC71" s="248"/>
    </row>
    <row r="72" spans="2:38" s="54" customFormat="1" x14ac:dyDescent="0.2"/>
    <row r="73" spans="2:38" s="54" customFormat="1" x14ac:dyDescent="0.2"/>
    <row r="74" spans="2:38" s="54" customFormat="1" x14ac:dyDescent="0.2"/>
    <row r="75" spans="2:38" s="54" customFormat="1" x14ac:dyDescent="0.2"/>
    <row r="76" spans="2:38" s="54" customFormat="1" x14ac:dyDescent="0.2"/>
    <row r="77" spans="2:38" s="54" customFormat="1" x14ac:dyDescent="0.2"/>
    <row r="78" spans="2:38" s="54" customFormat="1" x14ac:dyDescent="0.2"/>
    <row r="79" spans="2:38" s="54" customFormat="1" x14ac:dyDescent="0.2"/>
    <row r="80" spans="2:38" s="54" customFormat="1" x14ac:dyDescent="0.2"/>
  </sheetData>
  <mergeCells count="1">
    <mergeCell ref="B67:AC67"/>
  </mergeCells>
  <phoneticPr fontId="4" type="noConversion"/>
  <pageMargins left="0.75" right="0.75" top="1" bottom="1" header="0.5" footer="0.5"/>
  <pageSetup scale="45" orientation="portrait" horizontalDpi="300" verticalDpi="300" r:id="rId1"/>
  <headerFooter alignWithMargins="0"/>
  <colBreaks count="1" manualBreakCount="1">
    <brk id="15" max="66" man="1"/>
  </colBreaks>
  <drawing r:id="rId2"/>
  <legacyDrawing r:id="rId3"/>
  <oleObjects>
    <mc:AlternateContent xmlns:mc="http://schemas.openxmlformats.org/markup-compatibility/2006">
      <mc:Choice Requires="x14">
        <oleObject progId="MSPhotoEd.3" shapeId="5121" r:id="rId4">
          <objectPr defaultSize="0" autoPict="0" r:id="rId5">
            <anchor moveWithCells="1" sizeWithCells="1">
              <from>
                <xdr:col>0</xdr:col>
                <xdr:colOff>9525</xdr:colOff>
                <xdr:row>0</xdr:row>
                <xdr:rowOff>19050</xdr:rowOff>
              </from>
              <to>
                <xdr:col>1</xdr:col>
                <xdr:colOff>228600</xdr:colOff>
                <xdr:row>2</xdr:row>
                <xdr:rowOff>57150</xdr:rowOff>
              </to>
            </anchor>
          </objectPr>
        </oleObject>
      </mc:Choice>
      <mc:Fallback>
        <oleObject progId="MSPhotoEd.3" shapeId="5121" r:id="rId4"/>
      </mc:Fallback>
    </mc:AlternateContent>
  </oleObjec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V49"/>
  <sheetViews>
    <sheetView topLeftCell="P1" workbookViewId="0">
      <selection activeCell="V13" sqref="V13"/>
    </sheetView>
  </sheetViews>
  <sheetFormatPr defaultRowHeight="12.75" outlineLevelCol="1" x14ac:dyDescent="0.2"/>
  <cols>
    <col min="1" max="1" width="8" customWidth="1"/>
    <col min="2" max="2" width="24.42578125" customWidth="1"/>
    <col min="3" max="11" width="0" hidden="1" customWidth="1" outlineLevel="1"/>
    <col min="12" max="12" width="10.85546875" hidden="1" customWidth="1" outlineLevel="1" collapsed="1"/>
    <col min="13" max="13" width="12" hidden="1" customWidth="1" outlineLevel="1"/>
    <col min="14" max="14" width="10.28515625" hidden="1" customWidth="1" outlineLevel="1"/>
    <col min="15" max="15" width="11.5703125" customWidth="1" collapsed="1"/>
    <col min="16" max="18" width="10.85546875" customWidth="1"/>
    <col min="19" max="19" width="11.140625" customWidth="1"/>
  </cols>
  <sheetData>
    <row r="1" spans="1:22" ht="15.75" x14ac:dyDescent="0.25">
      <c r="A1" s="21">
        <f>'4.06a'!B8+0.01</f>
        <v>0.01</v>
      </c>
      <c r="B1" s="2" t="s">
        <v>42</v>
      </c>
      <c r="C1" s="2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</row>
    <row r="4" spans="1:22" x14ac:dyDescent="0.2">
      <c r="T4" s="5"/>
    </row>
    <row r="5" spans="1:22" x14ac:dyDescent="0.2">
      <c r="B5" s="5"/>
      <c r="C5" s="4">
        <v>1980</v>
      </c>
      <c r="D5" s="4">
        <f t="shared" ref="D5:S5" si="0">C5+1</f>
        <v>1981</v>
      </c>
      <c r="E5" s="4">
        <f t="shared" si="0"/>
        <v>1982</v>
      </c>
      <c r="F5" s="4">
        <f t="shared" si="0"/>
        <v>1983</v>
      </c>
      <c r="G5" s="4">
        <f t="shared" si="0"/>
        <v>1984</v>
      </c>
      <c r="H5" s="4">
        <f t="shared" si="0"/>
        <v>1985</v>
      </c>
      <c r="I5" s="4">
        <f t="shared" si="0"/>
        <v>1986</v>
      </c>
      <c r="J5" s="4">
        <f t="shared" si="0"/>
        <v>1987</v>
      </c>
      <c r="K5" s="4">
        <f t="shared" si="0"/>
        <v>1988</v>
      </c>
      <c r="L5" s="4">
        <f t="shared" si="0"/>
        <v>1989</v>
      </c>
      <c r="M5" s="4">
        <f t="shared" si="0"/>
        <v>1990</v>
      </c>
      <c r="N5" s="4">
        <f t="shared" si="0"/>
        <v>1991</v>
      </c>
      <c r="O5" s="4">
        <f t="shared" si="0"/>
        <v>1992</v>
      </c>
      <c r="P5" s="4">
        <f t="shared" si="0"/>
        <v>1993</v>
      </c>
      <c r="Q5" s="4">
        <f t="shared" si="0"/>
        <v>1994</v>
      </c>
      <c r="R5" s="4">
        <f t="shared" si="0"/>
        <v>1995</v>
      </c>
      <c r="S5" s="4">
        <f t="shared" si="0"/>
        <v>1996</v>
      </c>
      <c r="T5" s="23">
        <v>1997</v>
      </c>
      <c r="U5" s="4">
        <v>1998</v>
      </c>
      <c r="V5" s="4">
        <v>1999</v>
      </c>
    </row>
    <row r="7" spans="1:22" x14ac:dyDescent="0.2">
      <c r="B7" s="3" t="s">
        <v>38</v>
      </c>
    </row>
    <row r="8" spans="1:22" x14ac:dyDescent="0.2">
      <c r="B8" s="3" t="s">
        <v>39</v>
      </c>
      <c r="L8">
        <v>24</v>
      </c>
      <c r="M8">
        <v>26</v>
      </c>
      <c r="N8">
        <v>16</v>
      </c>
      <c r="O8">
        <v>38</v>
      </c>
      <c r="P8">
        <v>27</v>
      </c>
      <c r="Q8">
        <v>32</v>
      </c>
      <c r="R8">
        <v>39</v>
      </c>
      <c r="S8">
        <v>32</v>
      </c>
      <c r="T8">
        <v>40</v>
      </c>
    </row>
    <row r="10" spans="1:22" x14ac:dyDescent="0.2">
      <c r="B10" s="3" t="s">
        <v>43</v>
      </c>
      <c r="C10" s="20"/>
      <c r="D10" s="20"/>
      <c r="E10" s="20"/>
      <c r="F10" s="20"/>
      <c r="G10" s="20"/>
      <c r="H10" s="20"/>
      <c r="I10" s="20"/>
      <c r="J10" s="20"/>
      <c r="K10" s="20"/>
      <c r="L10" s="20">
        <v>145328.53</v>
      </c>
      <c r="M10" s="20">
        <v>147876.21</v>
      </c>
      <c r="N10" s="20">
        <v>82483</v>
      </c>
      <c r="O10" s="20">
        <v>167804</v>
      </c>
      <c r="P10" s="20">
        <v>98040</v>
      </c>
      <c r="Q10" s="20">
        <v>137947</v>
      </c>
      <c r="R10" s="20">
        <v>327212</v>
      </c>
      <c r="S10" s="20">
        <v>224969</v>
      </c>
    </row>
    <row r="12" spans="1:22" x14ac:dyDescent="0.2">
      <c r="B12" s="3" t="s">
        <v>44</v>
      </c>
    </row>
    <row r="14" spans="1:22" x14ac:dyDescent="0.2">
      <c r="B14" s="3" t="s">
        <v>45</v>
      </c>
    </row>
    <row r="16" spans="1:22" x14ac:dyDescent="0.2">
      <c r="B16" s="19" t="s">
        <v>46</v>
      </c>
    </row>
    <row r="17" spans="2:12" x14ac:dyDescent="0.2">
      <c r="B17" s="16" t="s">
        <v>47</v>
      </c>
    </row>
    <row r="18" spans="2:12" x14ac:dyDescent="0.2">
      <c r="B18" s="16" t="s">
        <v>48</v>
      </c>
    </row>
    <row r="19" spans="2:12" x14ac:dyDescent="0.2">
      <c r="B19" s="18" t="s">
        <v>49</v>
      </c>
    </row>
    <row r="20" spans="2:12" x14ac:dyDescent="0.2">
      <c r="B20" s="17" t="s">
        <v>47</v>
      </c>
    </row>
    <row r="21" spans="2:12" x14ac:dyDescent="0.2">
      <c r="B21" s="17" t="s">
        <v>48</v>
      </c>
    </row>
    <row r="22" spans="2:12" x14ac:dyDescent="0.2">
      <c r="B22" s="15" t="s">
        <v>50</v>
      </c>
    </row>
    <row r="23" spans="2:12" x14ac:dyDescent="0.2">
      <c r="B23" s="16" t="s">
        <v>47</v>
      </c>
    </row>
    <row r="24" spans="2:12" x14ac:dyDescent="0.2">
      <c r="B24" s="16" t="s">
        <v>48</v>
      </c>
    </row>
    <row r="25" spans="2:12" x14ac:dyDescent="0.2">
      <c r="B25" s="15" t="s">
        <v>51</v>
      </c>
    </row>
    <row r="26" spans="2:12" x14ac:dyDescent="0.2">
      <c r="B26" s="16" t="s">
        <v>47</v>
      </c>
    </row>
    <row r="27" spans="2:12" x14ac:dyDescent="0.2">
      <c r="B27" s="16" t="s">
        <v>48</v>
      </c>
    </row>
    <row r="28" spans="2:12" x14ac:dyDescent="0.2">
      <c r="B28" s="15" t="s">
        <v>52</v>
      </c>
    </row>
    <row r="29" spans="2:12" x14ac:dyDescent="0.2">
      <c r="B29" s="7" t="s">
        <v>47</v>
      </c>
    </row>
    <row r="30" spans="2:12" x14ac:dyDescent="0.2">
      <c r="B30" s="7" t="s">
        <v>48</v>
      </c>
    </row>
    <row r="32" spans="2:12" x14ac:dyDescent="0.2">
      <c r="B32" s="3" t="s">
        <v>53</v>
      </c>
      <c r="J32">
        <v>170</v>
      </c>
      <c r="K32">
        <v>154</v>
      </c>
      <c r="L32">
        <v>172</v>
      </c>
    </row>
    <row r="42" ht="13.5" customHeight="1" x14ac:dyDescent="0.2"/>
    <row r="43" ht="13.5" customHeight="1" x14ac:dyDescent="0.2"/>
    <row r="49" spans="1:19" s="14" customFormat="1" x14ac:dyDescent="0.2">
      <c r="A49" s="10">
        <f>'4.06a'!B67+1</f>
        <v>2</v>
      </c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</row>
  </sheetData>
  <phoneticPr fontId="4" type="noConversion"/>
  <pageMargins left="0.75" right="0.75" top="1" bottom="1" header="0.5" footer="0.5"/>
  <pageSetup scale="7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6</vt:i4>
      </vt:variant>
    </vt:vector>
  </HeadingPairs>
  <TitlesOfParts>
    <vt:vector size="18" baseType="lpstr">
      <vt:lpstr>4.01</vt:lpstr>
      <vt:lpstr>.02a</vt:lpstr>
      <vt:lpstr>4.02a</vt:lpstr>
      <vt:lpstr>4.02b</vt:lpstr>
      <vt:lpstr>4.03</vt:lpstr>
      <vt:lpstr>4.04</vt:lpstr>
      <vt:lpstr>4.05a&amp;b</vt:lpstr>
      <vt:lpstr>4.06a</vt:lpstr>
      <vt:lpstr>.05</vt:lpstr>
      <vt:lpstr>4.06b</vt:lpstr>
      <vt:lpstr>4.07a</vt:lpstr>
      <vt:lpstr>4.07b</vt:lpstr>
      <vt:lpstr>'.02a'!Print_Area</vt:lpstr>
      <vt:lpstr>'4.01'!Print_Area</vt:lpstr>
      <vt:lpstr>'4.02a'!Print_Area</vt:lpstr>
      <vt:lpstr>'4.02b'!Print_Area</vt:lpstr>
      <vt:lpstr>'4.03'!Print_Area</vt:lpstr>
      <vt:lpstr>'4.06a'!Print_Area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Compendium of Statistics</dc:title>
  <dc:subject>Health and Social Services</dc:subject>
  <dc:creator>Economics &amp; Statistics Office</dc:creator>
  <cp:lastModifiedBy>Administrator</cp:lastModifiedBy>
  <cp:lastPrinted>2015-04-23T22:03:23Z</cp:lastPrinted>
  <dcterms:created xsi:type="dcterms:W3CDTF">2017-07-13T14:51:51Z</dcterms:created>
  <dcterms:modified xsi:type="dcterms:W3CDTF">2017-10-17T17:28:51Z</dcterms:modified>
</cp:coreProperties>
</file>