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70" yWindow="30" windowWidth="11085" windowHeight="10920" tabRatio="603" activeTab="0"/>
  </bookViews>
  <sheets>
    <sheet name=".01" sheetId="1" r:id="rId1"/>
    <sheet name=".02" sheetId="2" r:id="rId2"/>
    <sheet name=".03&amp;.04" sheetId="3" r:id="rId3"/>
    <sheet name=".05,.06,.07" sheetId="4" r:id="rId4"/>
    <sheet name=".08,.09" sheetId="5" r:id="rId5"/>
  </sheets>
  <definedNames>
    <definedName name="_xlnm.Print_Area" localSheetId="0">'.01'!$A$1:$K$75</definedName>
    <definedName name="_xlnm.Print_Area" localSheetId="2">'.03&amp;.04'!$A$1:$L$46</definedName>
    <definedName name="_xlnm.Print_Area" localSheetId="3">'.05,.06,.07'!$A$1:$I$65</definedName>
    <definedName name="_xlnm.Print_Area" localSheetId="4">'.08,.09'!$A$1:$I$62</definedName>
  </definedNames>
  <calcPr fullCalcOnLoad="1"/>
</workbook>
</file>

<file path=xl/sharedStrings.xml><?xml version="1.0" encoding="utf-8"?>
<sst xmlns="http://schemas.openxmlformats.org/spreadsheetml/2006/main" count="98" uniqueCount="71">
  <si>
    <t>Consumption (Mwhrs)</t>
  </si>
  <si>
    <t>Year</t>
  </si>
  <si>
    <t>Capacity (Mws)</t>
  </si>
  <si>
    <t>Production (Mwhrs)</t>
  </si>
  <si>
    <t>Public Lighting</t>
  </si>
  <si>
    <t>Percent Change</t>
  </si>
  <si>
    <t>Cayman Brac</t>
  </si>
  <si>
    <t>Little Cayman</t>
  </si>
  <si>
    <t>Total</t>
  </si>
  <si>
    <t>Cayman Water Company</t>
  </si>
  <si>
    <t>East End</t>
  </si>
  <si>
    <t xml:space="preserve">  Pipeline</t>
  </si>
  <si>
    <t xml:space="preserve">  Truck</t>
  </si>
  <si>
    <t>Non-Potable Water</t>
  </si>
  <si>
    <t>Water Authority Users</t>
  </si>
  <si>
    <t>Multi-Residential</t>
  </si>
  <si>
    <t>Public Authority</t>
  </si>
  <si>
    <t>Truckers</t>
  </si>
  <si>
    <t>Reservoirs</t>
  </si>
  <si>
    <t>Red Gate Water Works</t>
  </si>
  <si>
    <t>Residential</t>
  </si>
  <si>
    <t>Commercial/industrial</t>
  </si>
  <si>
    <t>Irrigation</t>
  </si>
  <si>
    <t>Mwhrs</t>
  </si>
  <si>
    <t>Million US Gallons</t>
  </si>
  <si>
    <t>Note:</t>
  </si>
  <si>
    <t>Electricity (CUC, Brac Power)</t>
  </si>
  <si>
    <t>Other</t>
  </si>
  <si>
    <t>Not Stated</t>
  </si>
  <si>
    <t>Type of Cooking Fuel</t>
  </si>
  <si>
    <t>Gas/LPG/Cooking Gas</t>
  </si>
  <si>
    <t>Electricity</t>
  </si>
  <si>
    <t>Main Source of Water Supply</t>
  </si>
  <si>
    <t>Mains (city water or desalinated)</t>
  </si>
  <si>
    <t>Cistern, Rain or Truck</t>
  </si>
  <si>
    <t>Well</t>
  </si>
  <si>
    <t>Households %</t>
  </si>
  <si>
    <t>Cayman Water Co. Users</t>
  </si>
  <si>
    <t>Electricity-Private Generators</t>
  </si>
  <si>
    <t xml:space="preserve">Type of Lighting  </t>
  </si>
  <si>
    <t xml:space="preserve">Total </t>
  </si>
  <si>
    <t>Potable Water</t>
  </si>
  <si>
    <t>Total Distribution</t>
  </si>
  <si>
    <t>Industrial/ Commercial</t>
  </si>
  <si>
    <t>Decline in capacity in 2004 was due to Hurricane Ivan.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</si>
  <si>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>Caribbean Utilities Company Ltd, Grand Cayman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</si>
  <si>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Cayman Brac Power &amp; Light Company Ltd and Electricity  Regulatory Authority</t>
    </r>
  </si>
  <si>
    <t>Type of Cooking Fuel  Most Used, Census 2010</t>
  </si>
  <si>
    <t>Commercial/Industrial</t>
  </si>
  <si>
    <t>Main Source of Water Supply, Census 2010</t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</si>
  <si>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Economics and Statistics Office</t>
    </r>
  </si>
  <si>
    <t xml:space="preserve">   Desalinated Water</t>
  </si>
  <si>
    <t xml:space="preserve">   Ground Water</t>
  </si>
  <si>
    <t xml:space="preserve">   Pipeline</t>
  </si>
  <si>
    <t xml:space="preserve">   Truck</t>
  </si>
  <si>
    <t xml:space="preserve">    Cayman Water Company</t>
  </si>
  <si>
    <t xml:space="preserve">    Water Authority</t>
  </si>
  <si>
    <t xml:space="preserve">    East End</t>
  </si>
  <si>
    <t>Data for 2006 - 2011 relates to electricity sales and not production.</t>
  </si>
  <si>
    <t>Type of Lighting Most Used, Census 2010</t>
  </si>
  <si>
    <t>Potable Water distributed by</t>
  </si>
  <si>
    <t>STATISTICAL COMPENDIUM 2014</t>
  </si>
  <si>
    <t>Water Supply in Grand Cayman, 2010 -  2014</t>
  </si>
  <si>
    <t>Water Supply in Cayman Brac, 2010 -  2014</t>
  </si>
  <si>
    <t>Excludes electricity from private generators.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</si>
  <si>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Water Authority Cayman and Cayman Water Company</t>
    </r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</si>
  <si>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Water Authority Cayman and Cayman Water Company</t>
    </r>
  </si>
  <si>
    <t>Electricity Production in Grand Cayman, 1996 -  2014</t>
  </si>
  <si>
    <t>Electricity Production in the Sister Islands, 1991 -  2014</t>
  </si>
  <si>
    <t>Trucked Water by Source,  Grand Cayman 2010 -  2014</t>
  </si>
  <si>
    <t>Desalinated Water Consumption by Consumer Group, 2010- 2014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</si>
</sst>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\-\ #\ \-"/>
    <numFmt numFmtId="185" formatCode="\(0.0\)"/>
    <numFmt numFmtId="186" formatCode="&quot;Chapter &quot;0"/>
    <numFmt numFmtId="187" formatCode="0.00_);\(0.00\)"/>
    <numFmt numFmtId="188" formatCode="0.000000"/>
    <numFmt numFmtId="189" formatCode="_(* #,##0.000_);_(* \(#,##0.000\);_(* &quot;-&quot;??_);_(@_)"/>
    <numFmt numFmtId="190" formatCode="_(* #,##0.0_);_(* \(#,##0.0\);_(* &quot;-&quot;?_);_(@_)"/>
    <numFmt numFmtId="191" formatCode="0."/>
    <numFmt numFmtId="192" formatCode="_(* #,##0_);_(* \(#,##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);\(0.0\)"/>
    <numFmt numFmtId="198" formatCode="#,##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Book Antiqua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183" fontId="5" fillId="0" borderId="0" xfId="42" applyNumberFormat="1" applyFont="1" applyFill="1" applyBorder="1" applyAlignment="1">
      <alignment horizontal="right"/>
    </xf>
    <xf numFmtId="183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2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Continuous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181" fontId="0" fillId="0" borderId="0" xfId="0" applyNumberFormat="1" applyFill="1" applyAlignment="1">
      <alignment/>
    </xf>
    <xf numFmtId="183" fontId="0" fillId="0" borderId="0" xfId="42" applyNumberFormat="1" applyFont="1" applyFill="1" applyAlignment="1">
      <alignment/>
    </xf>
    <xf numFmtId="183" fontId="0" fillId="0" borderId="14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Alignment="1">
      <alignment horizontal="right"/>
    </xf>
    <xf numFmtId="181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0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97" fontId="0" fillId="0" borderId="0" xfId="0" applyNumberFormat="1" applyFill="1" applyBorder="1" applyAlignment="1">
      <alignment horizontal="center"/>
    </xf>
    <xf numFmtId="181" fontId="0" fillId="0" borderId="0" xfId="0" applyNumberFormat="1" applyFont="1" applyFill="1" applyBorder="1" applyAlignment="1" quotePrefix="1">
      <alignment horizontal="right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183" fontId="0" fillId="0" borderId="13" xfId="42" applyNumberFormat="1" applyFont="1" applyFill="1" applyBorder="1" applyAlignment="1">
      <alignment/>
    </xf>
    <xf numFmtId="183" fontId="0" fillId="0" borderId="15" xfId="42" applyNumberFormat="1" applyFont="1" applyFill="1" applyBorder="1" applyAlignment="1">
      <alignment/>
    </xf>
    <xf numFmtId="183" fontId="0" fillId="0" borderId="13" xfId="42" applyNumberFormat="1" applyFont="1" applyFill="1" applyBorder="1" applyAlignment="1">
      <alignment horizontal="right"/>
    </xf>
    <xf numFmtId="197" fontId="0" fillId="0" borderId="13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3" fontId="0" fillId="0" borderId="0" xfId="42" applyNumberFormat="1" applyFont="1" applyFill="1" applyBorder="1" applyAlignment="1">
      <alignment/>
    </xf>
    <xf numFmtId="43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5" fillId="0" borderId="0" xfId="0" applyFont="1" applyFill="1" applyAlignment="1">
      <alignment horizontal="center"/>
    </xf>
    <xf numFmtId="181" fontId="45" fillId="0" borderId="0" xfId="0" applyNumberFormat="1" applyFont="1" applyFill="1" applyAlignment="1">
      <alignment/>
    </xf>
    <xf numFmtId="183" fontId="45" fillId="0" borderId="0" xfId="42" applyNumberFormat="1" applyFont="1" applyFill="1" applyAlignment="1">
      <alignment/>
    </xf>
    <xf numFmtId="183" fontId="45" fillId="0" borderId="14" xfId="42" applyNumberFormat="1" applyFont="1" applyFill="1" applyBorder="1" applyAlignment="1">
      <alignment/>
    </xf>
    <xf numFmtId="183" fontId="45" fillId="0" borderId="0" xfId="42" applyNumberFormat="1" applyFont="1" applyFill="1" applyBorder="1" applyAlignment="1">
      <alignment/>
    </xf>
    <xf numFmtId="183" fontId="45" fillId="0" borderId="0" xfId="42" applyNumberFormat="1" applyFont="1" applyFill="1" applyAlignment="1">
      <alignment horizontal="right"/>
    </xf>
    <xf numFmtId="181" fontId="45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183" fontId="0" fillId="0" borderId="0" xfId="0" applyNumberFormat="1" applyFill="1" applyAlignment="1">
      <alignment/>
    </xf>
    <xf numFmtId="183" fontId="0" fillId="0" borderId="13" xfId="42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183" fontId="0" fillId="0" borderId="13" xfId="0" applyNumberForma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190" fontId="1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182" fontId="0" fillId="0" borderId="0" xfId="42" applyNumberFormat="1" applyFill="1" applyAlignment="1">
      <alignment/>
    </xf>
    <xf numFmtId="182" fontId="0" fillId="0" borderId="0" xfId="42" applyNumberFormat="1" applyFont="1" applyFill="1" applyBorder="1" applyAlignment="1">
      <alignment/>
    </xf>
    <xf numFmtId="182" fontId="0" fillId="0" borderId="0" xfId="42" applyNumberFormat="1" applyFill="1" applyBorder="1" applyAlignment="1">
      <alignment/>
    </xf>
    <xf numFmtId="190" fontId="0" fillId="0" borderId="13" xfId="0" applyNumberFormat="1" applyFill="1" applyBorder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182" fontId="1" fillId="0" borderId="0" xfId="42" applyNumberFormat="1" applyFont="1" applyFill="1" applyBorder="1" applyAlignment="1">
      <alignment/>
    </xf>
    <xf numFmtId="182" fontId="1" fillId="0" borderId="0" xfId="42" applyNumberFormat="1" applyFont="1" applyFill="1" applyAlignment="1">
      <alignment/>
    </xf>
    <xf numFmtId="182" fontId="0" fillId="0" borderId="13" xfId="42" applyNumberForma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182" fontId="0" fillId="0" borderId="0" xfId="42" applyNumberFormat="1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182" fontId="0" fillId="0" borderId="0" xfId="42" applyNumberFormat="1" applyFont="1" applyFill="1" applyAlignment="1">
      <alignment/>
    </xf>
    <xf numFmtId="0" fontId="0" fillId="0" borderId="13" xfId="0" applyFont="1" applyFill="1" applyBorder="1" applyAlignment="1">
      <alignment horizontal="left" indent="1"/>
    </xf>
    <xf numFmtId="182" fontId="0" fillId="0" borderId="13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82" fontId="1" fillId="0" borderId="0" xfId="42" applyNumberFormat="1" applyFont="1" applyFill="1" applyAlignment="1">
      <alignment/>
    </xf>
    <xf numFmtId="0" fontId="0" fillId="0" borderId="0" xfId="0" applyFill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9" fillId="0" borderId="0" xfId="0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 indent="1"/>
    </xf>
    <xf numFmtId="182" fontId="0" fillId="0" borderId="0" xfId="42" applyNumberFormat="1" applyFont="1" applyFill="1" applyBorder="1" applyAlignment="1">
      <alignment/>
    </xf>
    <xf numFmtId="182" fontId="1" fillId="0" borderId="0" xfId="42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182" fontId="0" fillId="0" borderId="13" xfId="42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83" fontId="1" fillId="0" borderId="0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84"/>
  <sheetViews>
    <sheetView tabSelected="1" zoomScaleSheetLayoutView="100" zoomScalePageLayoutView="0" workbookViewId="0" topLeftCell="A1">
      <selection activeCell="J2" sqref="J2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7.28125" style="1" customWidth="1"/>
    <col min="4" max="4" width="8.8515625" style="1" customWidth="1"/>
    <col min="5" max="5" width="12.57421875" style="1" customWidth="1"/>
    <col min="6" max="6" width="11.28125" style="1" customWidth="1"/>
    <col min="7" max="7" width="11.8515625" style="1" customWidth="1"/>
    <col min="8" max="8" width="9.28125" style="1" customWidth="1"/>
    <col min="9" max="9" width="11.140625" style="1" customWidth="1"/>
    <col min="10" max="10" width="11.7109375" style="1" customWidth="1"/>
    <col min="11" max="11" width="6.28125" style="1" customWidth="1"/>
    <col min="12" max="12" width="9.140625" style="8" customWidth="1"/>
    <col min="13" max="13" width="9.140625" style="1" customWidth="1"/>
    <col min="14" max="14" width="12.00390625" style="1" bestFit="1" customWidth="1"/>
    <col min="15" max="16384" width="9.140625" style="1" customWidth="1"/>
  </cols>
  <sheetData>
    <row r="4" spans="7:10" ht="15">
      <c r="G4" s="11"/>
      <c r="H4" s="11"/>
      <c r="I4" s="11"/>
      <c r="J4" s="12" t="s">
        <v>61</v>
      </c>
    </row>
    <row r="5" ht="9" customHeight="1"/>
    <row r="7" spans="2:11" ht="15.75">
      <c r="B7" s="13">
        <v>20.01</v>
      </c>
      <c r="C7" s="14" t="s">
        <v>67</v>
      </c>
      <c r="D7" s="14"/>
      <c r="E7" s="14"/>
      <c r="F7" s="14"/>
      <c r="G7" s="14"/>
      <c r="H7" s="14"/>
      <c r="I7" s="14"/>
      <c r="J7" s="14"/>
      <c r="K7" s="15"/>
    </row>
    <row r="8" ht="9" customHeight="1"/>
    <row r="9" ht="14.25" customHeight="1"/>
    <row r="10" spans="3:11" ht="12.75">
      <c r="C10" s="16"/>
      <c r="D10" s="16"/>
      <c r="E10" s="16"/>
      <c r="F10" s="17" t="s">
        <v>0</v>
      </c>
      <c r="G10" s="18"/>
      <c r="H10" s="18"/>
      <c r="I10" s="18"/>
      <c r="J10" s="19"/>
      <c r="K10" s="20"/>
    </row>
    <row r="11" spans="3:11" ht="32.25" customHeight="1">
      <c r="C11" s="21" t="s">
        <v>1</v>
      </c>
      <c r="D11" s="21" t="s">
        <v>2</v>
      </c>
      <c r="E11" s="21" t="s">
        <v>3</v>
      </c>
      <c r="F11" s="22" t="s">
        <v>20</v>
      </c>
      <c r="G11" s="23" t="s">
        <v>43</v>
      </c>
      <c r="H11" s="23" t="s">
        <v>4</v>
      </c>
      <c r="I11" s="24" t="s">
        <v>8</v>
      </c>
      <c r="J11" s="23" t="s">
        <v>5</v>
      </c>
      <c r="K11" s="20"/>
    </row>
    <row r="12" spans="3:10" ht="12.75">
      <c r="C12" s="57">
        <v>1995</v>
      </c>
      <c r="D12" s="58">
        <v>73.7</v>
      </c>
      <c r="E12" s="59">
        <v>297374</v>
      </c>
      <c r="F12" s="60">
        <v>118077</v>
      </c>
      <c r="G12" s="61">
        <v>147526</v>
      </c>
      <c r="H12" s="61">
        <v>3289</v>
      </c>
      <c r="I12" s="62">
        <f>SUM(F12:H12)</f>
        <v>268892</v>
      </c>
      <c r="J12" s="63" t="e">
        <f>(I12/#REF!-1)*100</f>
        <v>#REF!</v>
      </c>
    </row>
    <row r="13" spans="3:10" ht="12.75">
      <c r="C13" s="25">
        <v>1996</v>
      </c>
      <c r="D13" s="26">
        <v>71.78</v>
      </c>
      <c r="E13" s="27">
        <v>309717</v>
      </c>
      <c r="F13" s="28">
        <v>124580</v>
      </c>
      <c r="G13" s="29">
        <v>153756</v>
      </c>
      <c r="H13" s="29">
        <v>3113</v>
      </c>
      <c r="I13" s="30">
        <f>SUM(F13:H13)</f>
        <v>281449</v>
      </c>
      <c r="J13" s="31">
        <f>(I13/I12-1)*100</f>
        <v>4.669904645731382</v>
      </c>
    </row>
    <row r="14" spans="3:10" ht="12.75">
      <c r="C14" s="25">
        <v>1997</v>
      </c>
      <c r="D14" s="26">
        <v>88.36</v>
      </c>
      <c r="E14" s="27">
        <v>347766</v>
      </c>
      <c r="F14" s="28">
        <v>140344</v>
      </c>
      <c r="G14" s="29">
        <v>168662</v>
      </c>
      <c r="H14" s="29">
        <v>3286</v>
      </c>
      <c r="I14" s="30">
        <f aca="true" t="shared" si="0" ref="I14:I24">SUM(F14:H14)</f>
        <v>312292</v>
      </c>
      <c r="J14" s="31">
        <f>(I14/I13-1)*100</f>
        <v>10.958646149035879</v>
      </c>
    </row>
    <row r="15" spans="3:10" ht="12.75">
      <c r="C15" s="9">
        <v>1998</v>
      </c>
      <c r="D15" s="33">
        <v>97.2</v>
      </c>
      <c r="E15" s="29">
        <v>381121</v>
      </c>
      <c r="F15" s="28">
        <v>158877</v>
      </c>
      <c r="G15" s="29">
        <v>181293</v>
      </c>
      <c r="H15" s="29">
        <v>3293</v>
      </c>
      <c r="I15" s="30">
        <f t="shared" si="0"/>
        <v>343463</v>
      </c>
      <c r="J15" s="31">
        <f>(I15/I14-1)*100</f>
        <v>9.981363595609238</v>
      </c>
    </row>
    <row r="16" spans="2:11" ht="12.75">
      <c r="B16" s="8"/>
      <c r="C16" s="9">
        <v>1999</v>
      </c>
      <c r="D16" s="8">
        <v>94.8</v>
      </c>
      <c r="E16" s="29">
        <v>390370</v>
      </c>
      <c r="F16" s="28">
        <v>168153</v>
      </c>
      <c r="G16" s="29">
        <v>191527</v>
      </c>
      <c r="H16" s="29">
        <v>3322</v>
      </c>
      <c r="I16" s="30">
        <f t="shared" si="0"/>
        <v>363002</v>
      </c>
      <c r="J16" s="31">
        <f>(I16/I15-1)*100</f>
        <v>5.688822376791669</v>
      </c>
      <c r="K16" s="8"/>
    </row>
    <row r="17" spans="2:11" ht="12.75">
      <c r="B17" s="8"/>
      <c r="C17" s="9">
        <v>2000</v>
      </c>
      <c r="D17" s="32">
        <v>115.139</v>
      </c>
      <c r="E17" s="29">
        <v>426465</v>
      </c>
      <c r="F17" s="28">
        <v>179451</v>
      </c>
      <c r="G17" s="29">
        <v>203122</v>
      </c>
      <c r="H17" s="29">
        <v>3409</v>
      </c>
      <c r="I17" s="30">
        <f t="shared" si="0"/>
        <v>385982</v>
      </c>
      <c r="J17" s="31">
        <f>(I17/I16-1)*100</f>
        <v>6.330543633368402</v>
      </c>
      <c r="K17" s="8"/>
    </row>
    <row r="18" spans="2:11" ht="12.75">
      <c r="B18" s="8"/>
      <c r="C18" s="9">
        <v>2001</v>
      </c>
      <c r="D18" s="32">
        <v>115.139</v>
      </c>
      <c r="E18" s="29">
        <v>449300</v>
      </c>
      <c r="F18" s="28">
        <v>189667</v>
      </c>
      <c r="G18" s="29">
        <v>213880</v>
      </c>
      <c r="H18" s="29">
        <v>3502</v>
      </c>
      <c r="I18" s="34">
        <f t="shared" si="0"/>
        <v>407049</v>
      </c>
      <c r="J18" s="31">
        <f>(I18/I17-1)*100</f>
        <v>5.458026540097727</v>
      </c>
      <c r="K18" s="8"/>
    </row>
    <row r="19" spans="2:11" ht="12.75">
      <c r="B19" s="8"/>
      <c r="C19" s="9"/>
      <c r="D19" s="32"/>
      <c r="E19" s="29"/>
      <c r="F19" s="28"/>
      <c r="G19" s="29"/>
      <c r="H19" s="29"/>
      <c r="I19" s="34"/>
      <c r="J19" s="31"/>
      <c r="K19" s="8"/>
    </row>
    <row r="20" spans="2:11" ht="12.75">
      <c r="B20" s="8"/>
      <c r="C20" s="9">
        <v>2002</v>
      </c>
      <c r="D20" s="32">
        <v>115.139</v>
      </c>
      <c r="E20" s="29">
        <v>466136</v>
      </c>
      <c r="F20" s="28">
        <v>200389</v>
      </c>
      <c r="G20" s="29">
        <v>221005</v>
      </c>
      <c r="H20" s="29">
        <v>4238</v>
      </c>
      <c r="I20" s="34">
        <f t="shared" si="0"/>
        <v>425632</v>
      </c>
      <c r="J20" s="31">
        <f>(I20/I18-1)*100</f>
        <v>4.565298035371668</v>
      </c>
      <c r="K20" s="8"/>
    </row>
    <row r="21" spans="2:11" ht="12.75">
      <c r="B21" s="8"/>
      <c r="C21" s="9">
        <v>2003</v>
      </c>
      <c r="D21" s="32">
        <v>123.136</v>
      </c>
      <c r="E21" s="29">
        <v>489693</v>
      </c>
      <c r="F21" s="28">
        <v>211237</v>
      </c>
      <c r="G21" s="29">
        <v>228498</v>
      </c>
      <c r="H21" s="29">
        <v>4533</v>
      </c>
      <c r="I21" s="34">
        <f t="shared" si="0"/>
        <v>444268</v>
      </c>
      <c r="J21" s="31">
        <f>(I21/I20-1)*100</f>
        <v>4.378430193218552</v>
      </c>
      <c r="K21" s="8"/>
    </row>
    <row r="22" spans="2:11" ht="12.75">
      <c r="B22" s="8"/>
      <c r="C22" s="9">
        <v>2004</v>
      </c>
      <c r="D22" s="35">
        <v>95.43</v>
      </c>
      <c r="E22" s="29">
        <v>433379</v>
      </c>
      <c r="F22" s="28">
        <v>183142</v>
      </c>
      <c r="G22" s="29">
        <v>191521</v>
      </c>
      <c r="H22" s="29">
        <v>4069</v>
      </c>
      <c r="I22" s="34">
        <f t="shared" si="0"/>
        <v>378732</v>
      </c>
      <c r="J22" s="36">
        <f>(I22/I21-1)*100</f>
        <v>-14.751456328162282</v>
      </c>
      <c r="K22" s="8"/>
    </row>
    <row r="23" spans="2:11" ht="12.75">
      <c r="B23" s="8"/>
      <c r="C23" s="9">
        <v>2005</v>
      </c>
      <c r="D23" s="35">
        <v>106.8</v>
      </c>
      <c r="E23" s="29">
        <v>463158</v>
      </c>
      <c r="F23" s="28">
        <v>200330</v>
      </c>
      <c r="G23" s="29">
        <v>222434</v>
      </c>
      <c r="H23" s="29">
        <v>5020</v>
      </c>
      <c r="I23" s="34">
        <f t="shared" si="0"/>
        <v>427784</v>
      </c>
      <c r="J23" s="31">
        <f>(I23/I22-1)*100</f>
        <v>12.951638625730077</v>
      </c>
      <c r="K23" s="8"/>
    </row>
    <row r="24" spans="2:11" ht="12.75">
      <c r="B24" s="8"/>
      <c r="C24" s="9">
        <v>2006</v>
      </c>
      <c r="D24" s="35">
        <v>120.6</v>
      </c>
      <c r="E24" s="29">
        <v>535692</v>
      </c>
      <c r="F24" s="28">
        <v>228160</v>
      </c>
      <c r="G24" s="29">
        <v>258034</v>
      </c>
      <c r="H24" s="29">
        <v>5287</v>
      </c>
      <c r="I24" s="34">
        <f t="shared" si="0"/>
        <v>491481</v>
      </c>
      <c r="J24" s="31">
        <f>(I24/I23-1)*100</f>
        <v>14.889991210517461</v>
      </c>
      <c r="K24" s="8"/>
    </row>
    <row r="25" spans="2:11" ht="12.75">
      <c r="B25" s="8"/>
      <c r="C25" s="9"/>
      <c r="D25" s="35"/>
      <c r="E25" s="29"/>
      <c r="F25" s="28"/>
      <c r="G25" s="29"/>
      <c r="H25" s="29"/>
      <c r="I25" s="34"/>
      <c r="J25" s="31"/>
      <c r="K25" s="8"/>
    </row>
    <row r="26" spans="2:11" ht="12" customHeight="1">
      <c r="B26" s="8"/>
      <c r="C26" s="9">
        <v>2007</v>
      </c>
      <c r="D26" s="32">
        <v>136.6</v>
      </c>
      <c r="E26" s="29">
        <v>584370</v>
      </c>
      <c r="F26" s="28">
        <v>249426</v>
      </c>
      <c r="G26" s="29">
        <v>279424</v>
      </c>
      <c r="H26" s="29">
        <v>5391</v>
      </c>
      <c r="I26" s="34">
        <f>SUM(F26:H26)</f>
        <v>534241</v>
      </c>
      <c r="J26" s="31">
        <f>(I26/I24-1)*100</f>
        <v>8.700234597064792</v>
      </c>
      <c r="K26" s="8"/>
    </row>
    <row r="27" spans="2:11" ht="12.75">
      <c r="B27" s="8"/>
      <c r="C27" s="9">
        <v>2008</v>
      </c>
      <c r="D27" s="32">
        <v>136.6</v>
      </c>
      <c r="E27" s="29">
        <v>596782</v>
      </c>
      <c r="F27" s="28">
        <v>251698</v>
      </c>
      <c r="G27" s="29">
        <v>290288</v>
      </c>
      <c r="H27" s="29">
        <v>5702</v>
      </c>
      <c r="I27" s="34">
        <f>SUM(F27:H27)</f>
        <v>547688</v>
      </c>
      <c r="J27" s="31">
        <f>(I27/I26-1)*100</f>
        <v>2.5170288315572886</v>
      </c>
      <c r="K27" s="8"/>
    </row>
    <row r="28" spans="2:11" ht="12.75">
      <c r="B28" s="8"/>
      <c r="C28" s="9">
        <v>2009</v>
      </c>
      <c r="D28" s="32">
        <v>152.6</v>
      </c>
      <c r="E28" s="29">
        <v>608782</v>
      </c>
      <c r="F28" s="28">
        <v>263110</v>
      </c>
      <c r="G28" s="29">
        <v>290655</v>
      </c>
      <c r="H28" s="29">
        <v>5985</v>
      </c>
      <c r="I28" s="34">
        <f>SUM(F28:H28)</f>
        <v>559750</v>
      </c>
      <c r="J28" s="31">
        <f>(I28/I27-1)*100</f>
        <v>2.202348782518504</v>
      </c>
      <c r="K28" s="8"/>
    </row>
    <row r="29" spans="2:11" ht="12.75">
      <c r="B29" s="8"/>
      <c r="C29" s="9">
        <v>2010</v>
      </c>
      <c r="D29" s="32">
        <v>151.23</v>
      </c>
      <c r="E29" s="29">
        <v>605119</v>
      </c>
      <c r="F29" s="28">
        <v>262545</v>
      </c>
      <c r="G29" s="29">
        <v>284855</v>
      </c>
      <c r="H29" s="29">
        <v>5193</v>
      </c>
      <c r="I29" s="34">
        <f>SUM(F29:H29)</f>
        <v>552593</v>
      </c>
      <c r="J29" s="36">
        <f>(I29/I28-1)*100</f>
        <v>-1.2786065207681996</v>
      </c>
      <c r="K29" s="8"/>
    </row>
    <row r="30" spans="2:11" ht="12.75">
      <c r="B30" s="8"/>
      <c r="C30" s="9">
        <v>2011</v>
      </c>
      <c r="D30" s="37">
        <v>151.23</v>
      </c>
      <c r="E30" s="29">
        <v>606508</v>
      </c>
      <c r="F30" s="28">
        <v>258765</v>
      </c>
      <c r="G30" s="29">
        <v>289043</v>
      </c>
      <c r="H30" s="29">
        <v>6174</v>
      </c>
      <c r="I30" s="34">
        <f>SUM(F30:H30)</f>
        <v>553982</v>
      </c>
      <c r="J30" s="36">
        <f>(I30/I29-1)*100</f>
        <v>0.25136040449300623</v>
      </c>
      <c r="K30" s="8"/>
    </row>
    <row r="31" spans="2:11" ht="12.75">
      <c r="B31" s="8"/>
      <c r="C31" s="9">
        <v>2012</v>
      </c>
      <c r="D31" s="37">
        <v>149.5</v>
      </c>
      <c r="E31" s="29">
        <v>587100</v>
      </c>
      <c r="F31" s="28">
        <v>254397</v>
      </c>
      <c r="G31" s="29">
        <v>287080</v>
      </c>
      <c r="H31" s="29">
        <v>6332</v>
      </c>
      <c r="I31" s="34">
        <v>547809</v>
      </c>
      <c r="J31" s="36">
        <f>(I31/I30-1)*100</f>
        <v>-1.114296132365311</v>
      </c>
      <c r="K31" s="8"/>
    </row>
    <row r="32" spans="2:11" ht="12.75">
      <c r="B32" s="8"/>
      <c r="C32" s="9">
        <v>2013</v>
      </c>
      <c r="D32" s="37">
        <v>149.5</v>
      </c>
      <c r="E32" s="29">
        <v>595600</v>
      </c>
      <c r="F32" s="28">
        <v>261002</v>
      </c>
      <c r="G32" s="29">
        <v>288114</v>
      </c>
      <c r="H32" s="29">
        <v>6596</v>
      </c>
      <c r="I32" s="34">
        <v>555712</v>
      </c>
      <c r="J32" s="36">
        <v>1</v>
      </c>
      <c r="K32" s="8"/>
    </row>
    <row r="33" spans="2:11" ht="12.75">
      <c r="B33" s="8"/>
      <c r="C33" s="38">
        <v>2014</v>
      </c>
      <c r="D33" s="39">
        <v>131.7</v>
      </c>
      <c r="E33" s="40">
        <v>604700</v>
      </c>
      <c r="F33" s="41">
        <v>266742</v>
      </c>
      <c r="G33" s="40">
        <v>290745</v>
      </c>
      <c r="H33" s="40">
        <v>6740</v>
      </c>
      <c r="I33" s="42">
        <v>564227</v>
      </c>
      <c r="J33" s="43">
        <f>(I33/I32-1)*100</f>
        <v>1.5322685131866853</v>
      </c>
      <c r="K33" s="8"/>
    </row>
    <row r="34" spans="2:11" ht="12.75">
      <c r="B34" s="8"/>
      <c r="C34" s="9"/>
      <c r="D34" s="37"/>
      <c r="E34" s="29"/>
      <c r="F34" s="29"/>
      <c r="G34" s="29"/>
      <c r="H34" s="29"/>
      <c r="I34" s="34"/>
      <c r="J34" s="36"/>
      <c r="K34" s="8"/>
    </row>
    <row r="35" spans="2:11" ht="14.25" customHeight="1">
      <c r="B35" s="15"/>
      <c r="C35" s="44" t="s">
        <v>25</v>
      </c>
      <c r="D35" s="15"/>
      <c r="E35" s="15"/>
      <c r="F35" s="15"/>
      <c r="G35" s="15"/>
      <c r="H35" s="15"/>
      <c r="I35" s="15"/>
      <c r="J35" s="15"/>
      <c r="K35" s="15"/>
    </row>
    <row r="36" spans="2:11" ht="14.25" customHeight="1">
      <c r="B36" s="15"/>
      <c r="C36" s="8" t="s">
        <v>44</v>
      </c>
      <c r="D36" s="15"/>
      <c r="E36" s="15"/>
      <c r="F36" s="15"/>
      <c r="G36" s="15"/>
      <c r="H36" s="15"/>
      <c r="I36" s="15"/>
      <c r="J36" s="15"/>
      <c r="K36" s="15"/>
    </row>
    <row r="37" spans="2:11" ht="14.25" customHeight="1">
      <c r="B37" s="15"/>
      <c r="C37" s="45" t="s">
        <v>64</v>
      </c>
      <c r="D37" s="15"/>
      <c r="E37" s="15"/>
      <c r="F37" s="15"/>
      <c r="G37" s="15"/>
      <c r="H37" s="15"/>
      <c r="I37" s="15"/>
      <c r="J37" s="15"/>
      <c r="K37" s="15"/>
    </row>
    <row r="38" spans="2:11" ht="14.25" customHeight="1">
      <c r="B38" s="15"/>
      <c r="C38" s="46"/>
      <c r="D38" s="15"/>
      <c r="E38" s="15"/>
      <c r="F38" s="15"/>
      <c r="G38" s="15"/>
      <c r="H38" s="15"/>
      <c r="I38" s="15"/>
      <c r="J38" s="15"/>
      <c r="K38" s="15"/>
    </row>
    <row r="39" spans="2:11" ht="14.25" customHeight="1">
      <c r="B39" s="15"/>
      <c r="C39" s="47" t="s">
        <v>45</v>
      </c>
      <c r="D39" s="15"/>
      <c r="E39" s="15"/>
      <c r="F39" s="15"/>
      <c r="G39" s="15"/>
      <c r="H39" s="15"/>
      <c r="I39" s="15"/>
      <c r="J39" s="15"/>
      <c r="K39" s="15"/>
    </row>
    <row r="40" spans="2:11" ht="9" customHeight="1">
      <c r="B40" s="15"/>
      <c r="C40" s="48"/>
      <c r="D40" s="15"/>
      <c r="E40" s="15"/>
      <c r="F40" s="15"/>
      <c r="G40" s="15"/>
      <c r="H40" s="15"/>
      <c r="I40" s="15"/>
      <c r="J40" s="15"/>
      <c r="K40" s="15"/>
    </row>
    <row r="41" ht="12.75" customHeight="1"/>
    <row r="42" spans="2:11" ht="18.75" customHeight="1">
      <c r="B42" s="13"/>
      <c r="C42" s="14"/>
      <c r="D42" s="14"/>
      <c r="E42" s="14"/>
      <c r="F42" s="14"/>
      <c r="G42" s="14"/>
      <c r="H42" s="14"/>
      <c r="I42" s="14"/>
      <c r="J42" s="15"/>
      <c r="K42" s="15"/>
    </row>
    <row r="43" ht="14.25" customHeight="1"/>
    <row r="44" spans="8:12" ht="12.75">
      <c r="H44" s="49"/>
      <c r="I44" s="50"/>
      <c r="L44" s="9"/>
    </row>
    <row r="45" spans="3:12" ht="12.75">
      <c r="C45" s="51"/>
      <c r="D45" s="51"/>
      <c r="E45" s="51"/>
      <c r="F45" s="51"/>
      <c r="G45" s="51"/>
      <c r="H45" s="51"/>
      <c r="I45" s="50"/>
      <c r="K45" s="52"/>
      <c r="L45" s="53"/>
    </row>
    <row r="46" spans="3:9" ht="12.75" hidden="1">
      <c r="C46" s="9"/>
      <c r="D46" s="8"/>
      <c r="E46" s="54"/>
      <c r="F46" s="54"/>
      <c r="G46" s="54"/>
      <c r="H46" s="8"/>
      <c r="I46" s="10"/>
    </row>
    <row r="47" spans="3:9" ht="12.75" hidden="1">
      <c r="C47" s="9"/>
      <c r="D47" s="8"/>
      <c r="E47" s="54"/>
      <c r="F47" s="54"/>
      <c r="G47" s="54"/>
      <c r="H47" s="8"/>
      <c r="I47" s="10"/>
    </row>
    <row r="48" spans="3:9" ht="12.75" hidden="1">
      <c r="C48" s="9"/>
      <c r="D48" s="8"/>
      <c r="E48" s="54"/>
      <c r="F48" s="54"/>
      <c r="G48" s="54"/>
      <c r="H48" s="8"/>
      <c r="I48" s="10"/>
    </row>
    <row r="49" spans="3:9" ht="12.75" hidden="1">
      <c r="C49" s="9"/>
      <c r="D49" s="8"/>
      <c r="E49" s="54"/>
      <c r="F49" s="54"/>
      <c r="G49" s="54"/>
      <c r="H49" s="8"/>
      <c r="I49" s="10"/>
    </row>
    <row r="50" spans="3:9" ht="12.75" hidden="1">
      <c r="C50" s="9"/>
      <c r="D50" s="8"/>
      <c r="E50" s="54"/>
      <c r="F50" s="54"/>
      <c r="G50" s="54"/>
      <c r="H50" s="8"/>
      <c r="I50" s="10"/>
    </row>
    <row r="51" spans="3:9" ht="12.75">
      <c r="C51" s="9"/>
      <c r="D51" s="8"/>
      <c r="E51" s="54"/>
      <c r="F51" s="54"/>
      <c r="G51" s="54"/>
      <c r="H51" s="8"/>
      <c r="I51" s="10"/>
    </row>
    <row r="52" spans="3:9" ht="12.75" hidden="1">
      <c r="C52" s="9"/>
      <c r="D52" s="8"/>
      <c r="E52" s="54"/>
      <c r="F52" s="54"/>
      <c r="G52" s="54"/>
      <c r="H52" s="8"/>
      <c r="I52" s="10"/>
    </row>
    <row r="53" spans="3:12" ht="12.75">
      <c r="C53" s="9"/>
      <c r="D53" s="8"/>
      <c r="E53" s="54"/>
      <c r="F53" s="54"/>
      <c r="G53" s="54"/>
      <c r="H53" s="8"/>
      <c r="I53" s="10"/>
      <c r="L53" s="55"/>
    </row>
    <row r="54" spans="3:12" ht="12.75">
      <c r="C54" s="9"/>
      <c r="D54" s="8"/>
      <c r="E54" s="54"/>
      <c r="F54" s="8"/>
      <c r="G54" s="54"/>
      <c r="H54" s="8"/>
      <c r="I54" s="10"/>
      <c r="L54" s="55"/>
    </row>
    <row r="55" spans="3:12" ht="12.75">
      <c r="C55" s="9"/>
      <c r="D55" s="8"/>
      <c r="E55" s="54"/>
      <c r="F55" s="8"/>
      <c r="G55" s="54"/>
      <c r="H55" s="8"/>
      <c r="I55" s="10"/>
      <c r="L55" s="55"/>
    </row>
    <row r="56" spans="3:12" ht="12.75">
      <c r="C56" s="9"/>
      <c r="D56" s="8"/>
      <c r="E56" s="54"/>
      <c r="F56" s="8"/>
      <c r="G56" s="54"/>
      <c r="H56" s="8"/>
      <c r="I56" s="10"/>
      <c r="L56" s="55"/>
    </row>
    <row r="57" spans="3:12" ht="12" customHeight="1">
      <c r="C57" s="9"/>
      <c r="D57" s="8"/>
      <c r="E57" s="54"/>
      <c r="F57" s="8"/>
      <c r="G57" s="54"/>
      <c r="H57" s="8"/>
      <c r="I57" s="10"/>
      <c r="L57" s="55"/>
    </row>
    <row r="58" spans="2:12" ht="7.5" customHeight="1">
      <c r="B58" s="8"/>
      <c r="C58" s="8"/>
      <c r="D58" s="8"/>
      <c r="E58" s="8"/>
      <c r="F58" s="8"/>
      <c r="G58" s="8"/>
      <c r="H58" s="8"/>
      <c r="I58" s="8"/>
      <c r="K58" s="8"/>
      <c r="L58" s="55"/>
    </row>
    <row r="59" spans="2:12" ht="12.75">
      <c r="B59" s="8"/>
      <c r="C59" s="9"/>
      <c r="D59" s="8"/>
      <c r="E59" s="54"/>
      <c r="F59" s="8"/>
      <c r="G59" s="54"/>
      <c r="H59" s="8"/>
      <c r="I59" s="10"/>
      <c r="K59" s="8"/>
      <c r="L59" s="55"/>
    </row>
    <row r="60" spans="2:12" ht="12.75">
      <c r="B60" s="8"/>
      <c r="C60" s="9"/>
      <c r="D60" s="8"/>
      <c r="E60" s="54"/>
      <c r="F60" s="8"/>
      <c r="G60" s="54"/>
      <c r="H60" s="8"/>
      <c r="I60" s="10"/>
      <c r="K60" s="8"/>
      <c r="L60" s="55"/>
    </row>
    <row r="61" spans="2:12" ht="12.75">
      <c r="B61" s="8"/>
      <c r="C61" s="9"/>
      <c r="D61" s="8"/>
      <c r="E61" s="54"/>
      <c r="F61" s="8"/>
      <c r="G61" s="54"/>
      <c r="H61" s="8"/>
      <c r="I61" s="10"/>
      <c r="K61" s="8"/>
      <c r="L61" s="55"/>
    </row>
    <row r="62" spans="2:12" ht="12.75">
      <c r="B62" s="8"/>
      <c r="C62" s="9"/>
      <c r="D62" s="8"/>
      <c r="E62" s="54"/>
      <c r="F62" s="8"/>
      <c r="G62" s="54"/>
      <c r="H62" s="8"/>
      <c r="I62" s="10"/>
      <c r="K62" s="8"/>
      <c r="L62" s="55"/>
    </row>
    <row r="63" spans="2:12" ht="12" customHeight="1">
      <c r="B63" s="8"/>
      <c r="C63" s="9"/>
      <c r="D63" s="8"/>
      <c r="E63" s="4"/>
      <c r="F63" s="5"/>
      <c r="G63" s="4"/>
      <c r="H63" s="2"/>
      <c r="I63" s="10"/>
      <c r="K63" s="8"/>
      <c r="L63" s="55"/>
    </row>
    <row r="64" spans="2:12" ht="8.25" customHeight="1">
      <c r="B64" s="8"/>
      <c r="C64" s="8"/>
      <c r="D64" s="8"/>
      <c r="E64" s="8"/>
      <c r="F64" s="8"/>
      <c r="G64" s="8"/>
      <c r="H64" s="8"/>
      <c r="I64" s="8"/>
      <c r="K64" s="8"/>
      <c r="L64" s="3"/>
    </row>
    <row r="65" spans="2:12" ht="14.25">
      <c r="B65" s="8"/>
      <c r="C65" s="9"/>
      <c r="D65" s="8"/>
      <c r="E65" s="4"/>
      <c r="F65" s="5"/>
      <c r="G65" s="4"/>
      <c r="H65" s="2"/>
      <c r="I65" s="10"/>
      <c r="K65" s="8"/>
      <c r="L65" s="3"/>
    </row>
    <row r="66" spans="2:12" ht="14.25">
      <c r="B66" s="8"/>
      <c r="C66" s="9"/>
      <c r="D66" s="8"/>
      <c r="E66" s="4"/>
      <c r="F66" s="5"/>
      <c r="G66" s="4"/>
      <c r="H66" s="2"/>
      <c r="I66" s="10"/>
      <c r="K66" s="8"/>
      <c r="L66" s="3"/>
    </row>
    <row r="67" spans="2:12" ht="14.25">
      <c r="B67" s="8"/>
      <c r="C67" s="9"/>
      <c r="D67" s="8"/>
      <c r="E67" s="4"/>
      <c r="F67" s="5"/>
      <c r="G67" s="4"/>
      <c r="H67" s="2"/>
      <c r="I67" s="10"/>
      <c r="K67" s="8"/>
      <c r="L67" s="3"/>
    </row>
    <row r="68" spans="2:12" ht="14.25">
      <c r="B68" s="8"/>
      <c r="C68" s="9"/>
      <c r="D68" s="8"/>
      <c r="E68" s="4"/>
      <c r="F68" s="5"/>
      <c r="G68" s="4"/>
      <c r="H68" s="2"/>
      <c r="I68" s="10"/>
      <c r="K68" s="8"/>
      <c r="L68" s="3"/>
    </row>
    <row r="69" spans="2:12" ht="14.25">
      <c r="B69" s="8"/>
      <c r="C69" s="9"/>
      <c r="D69" s="8"/>
      <c r="E69" s="4"/>
      <c r="F69" s="5"/>
      <c r="G69" s="4"/>
      <c r="H69" s="2"/>
      <c r="I69" s="10"/>
      <c r="K69" s="8"/>
      <c r="L69" s="3"/>
    </row>
    <row r="70" spans="2:12" ht="14.25">
      <c r="B70" s="8"/>
      <c r="C70" s="44"/>
      <c r="D70" s="8"/>
      <c r="E70" s="4"/>
      <c r="F70" s="5"/>
      <c r="G70" s="4"/>
      <c r="H70" s="2"/>
      <c r="I70" s="10"/>
      <c r="K70" s="8"/>
      <c r="L70" s="3"/>
    </row>
    <row r="71" spans="2:14" ht="12.75">
      <c r="B71" s="2"/>
      <c r="C71" s="45"/>
      <c r="D71" s="8"/>
      <c r="E71" s="54"/>
      <c r="F71" s="8"/>
      <c r="G71" s="54"/>
      <c r="H71" s="8"/>
      <c r="I71" s="10"/>
      <c r="J71" s="8"/>
      <c r="K71" s="8"/>
      <c r="M71" s="1" t="e">
        <f>E68/E67*100-100</f>
        <v>#DIV/0!</v>
      </c>
      <c r="N71" s="1" t="e">
        <f>G68/G67*100-100</f>
        <v>#DIV/0!</v>
      </c>
    </row>
    <row r="72" spans="2:11" ht="10.5" customHeight="1">
      <c r="B72" s="2"/>
      <c r="D72" s="8"/>
      <c r="E72" s="54"/>
      <c r="F72" s="8"/>
      <c r="G72" s="54"/>
      <c r="H72" s="8"/>
      <c r="I72" s="10"/>
      <c r="J72" s="8"/>
      <c r="K72" s="8"/>
    </row>
    <row r="73" spans="2:11" ht="12.75">
      <c r="B73" s="8"/>
      <c r="C73" s="47"/>
      <c r="D73" s="8"/>
      <c r="E73" s="54"/>
      <c r="F73" s="8"/>
      <c r="G73" s="54"/>
      <c r="H73" s="8"/>
      <c r="I73" s="10"/>
      <c r="J73" s="8"/>
      <c r="K73" s="8"/>
    </row>
    <row r="74" spans="2:11" ht="9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2.75">
      <c r="B75" s="56">
        <v>141</v>
      </c>
      <c r="C75" s="56"/>
      <c r="D75" s="56"/>
      <c r="E75" s="56"/>
      <c r="F75" s="56"/>
      <c r="G75" s="56"/>
      <c r="H75" s="56"/>
      <c r="I75" s="56"/>
      <c r="J75" s="56"/>
      <c r="K75" s="15"/>
    </row>
    <row r="84" ht="12.75">
      <c r="N84" s="1">
        <v>56444444444</v>
      </c>
    </row>
  </sheetData>
  <sheetProtection/>
  <mergeCells count="4">
    <mergeCell ref="B75:J75"/>
    <mergeCell ref="C7:J7"/>
    <mergeCell ref="F10:J10"/>
    <mergeCell ref="C42:I42"/>
  </mergeCells>
  <printOptions horizontalCentered="1"/>
  <pageMargins left="1" right="1" top="1" bottom="1" header="0.5" footer="0.5"/>
  <pageSetup fitToWidth="0" fitToHeight="1" horizontalDpi="300" verticalDpi="300" orientation="portrait" scale="74" r:id="rId3"/>
  <ignoredErrors>
    <ignoredError sqref="I12:I30" formulaRange="1"/>
    <ignoredError sqref="J12" evalError="1"/>
  </ignoredErrors>
  <legacyDrawing r:id="rId2"/>
  <oleObjects>
    <oleObject progId="MSPhotoEd.3" shapeId="15184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J46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6384" width="9.140625" style="1" customWidth="1"/>
  </cols>
  <sheetData>
    <row r="1" spans="2:10" ht="12.75">
      <c r="B1" s="25"/>
      <c r="C1" s="25"/>
      <c r="D1" s="25"/>
      <c r="E1" s="25"/>
      <c r="F1" s="25"/>
      <c r="G1" s="25"/>
      <c r="H1" s="25"/>
      <c r="I1" s="25"/>
      <c r="J1" s="25"/>
    </row>
    <row r="3" ht="15">
      <c r="I3" s="12" t="s">
        <v>61</v>
      </c>
    </row>
    <row r="6" spans="2:10" ht="15.75">
      <c r="B6" s="13">
        <v>20.02</v>
      </c>
      <c r="C6" s="14" t="s">
        <v>68</v>
      </c>
      <c r="D6" s="14"/>
      <c r="E6" s="14"/>
      <c r="F6" s="14"/>
      <c r="G6" s="14"/>
      <c r="H6" s="14"/>
      <c r="I6" s="14"/>
      <c r="J6" s="15"/>
    </row>
    <row r="8" spans="8:9" ht="12.75">
      <c r="H8" s="64"/>
      <c r="I8" s="65" t="s">
        <v>23</v>
      </c>
    </row>
    <row r="9" spans="3:9" ht="12.75">
      <c r="C9" s="66" t="s">
        <v>1</v>
      </c>
      <c r="D9" s="66"/>
      <c r="E9" s="66" t="s">
        <v>6</v>
      </c>
      <c r="F9" s="66"/>
      <c r="G9" s="66" t="s">
        <v>7</v>
      </c>
      <c r="H9" s="66"/>
      <c r="I9" s="67" t="s">
        <v>40</v>
      </c>
    </row>
    <row r="10" spans="3:9" ht="12.75">
      <c r="C10" s="25">
        <v>1991</v>
      </c>
      <c r="E10" s="27">
        <v>7262</v>
      </c>
      <c r="F10" s="27"/>
      <c r="G10" s="27">
        <v>245</v>
      </c>
      <c r="I10" s="68">
        <f>SUM(E10:G10)</f>
        <v>7507</v>
      </c>
    </row>
    <row r="11" spans="3:9" ht="12.75">
      <c r="C11" s="25">
        <v>1992</v>
      </c>
      <c r="E11" s="27">
        <v>7322</v>
      </c>
      <c r="F11" s="27"/>
      <c r="G11" s="27">
        <v>416</v>
      </c>
      <c r="I11" s="68">
        <f>SUM(E11:G11)</f>
        <v>7738</v>
      </c>
    </row>
    <row r="12" spans="3:9" ht="12.75">
      <c r="C12" s="25">
        <v>1993</v>
      </c>
      <c r="E12" s="27">
        <v>7346</v>
      </c>
      <c r="F12" s="27"/>
      <c r="G12" s="27">
        <v>698</v>
      </c>
      <c r="I12" s="68">
        <f>SUM(E12:G12)</f>
        <v>8044</v>
      </c>
    </row>
    <row r="13" spans="3:9" ht="12.75">
      <c r="C13" s="25">
        <v>1994</v>
      </c>
      <c r="E13" s="27">
        <v>8096</v>
      </c>
      <c r="F13" s="27"/>
      <c r="G13" s="27">
        <v>1211</v>
      </c>
      <c r="I13" s="68">
        <f>SUM(E13:G13)</f>
        <v>9307</v>
      </c>
    </row>
    <row r="14" spans="3:9" ht="12.75">
      <c r="C14" s="25">
        <v>1995</v>
      </c>
      <c r="E14" s="27">
        <v>7625</v>
      </c>
      <c r="F14" s="27"/>
      <c r="G14" s="27">
        <v>1564</v>
      </c>
      <c r="I14" s="68">
        <f>SUM(E14:G14)</f>
        <v>9189</v>
      </c>
    </row>
    <row r="15" spans="3:9" ht="12.75">
      <c r="C15" s="25"/>
      <c r="E15" s="27"/>
      <c r="F15" s="27"/>
      <c r="G15" s="27"/>
      <c r="I15" s="68"/>
    </row>
    <row r="16" spans="3:9" ht="12.75">
      <c r="C16" s="25">
        <v>1996</v>
      </c>
      <c r="E16" s="27">
        <v>8427</v>
      </c>
      <c r="F16" s="27"/>
      <c r="G16" s="27">
        <v>1848</v>
      </c>
      <c r="I16" s="68">
        <f aca="true" t="shared" si="0" ref="I16:I21">SUM(E16:G16)</f>
        <v>10275</v>
      </c>
    </row>
    <row r="17" spans="3:9" ht="12.75">
      <c r="C17" s="25">
        <v>1997</v>
      </c>
      <c r="E17" s="27">
        <v>9942</v>
      </c>
      <c r="F17" s="27"/>
      <c r="G17" s="27">
        <v>2196</v>
      </c>
      <c r="I17" s="68">
        <f t="shared" si="0"/>
        <v>12138</v>
      </c>
    </row>
    <row r="18" spans="3:9" ht="12.75">
      <c r="C18" s="9">
        <v>1998</v>
      </c>
      <c r="D18" s="8"/>
      <c r="E18" s="29">
        <v>10980</v>
      </c>
      <c r="F18" s="8"/>
      <c r="G18" s="29">
        <f>2509624/1000</f>
        <v>2509.624</v>
      </c>
      <c r="H18" s="8"/>
      <c r="I18" s="10">
        <f t="shared" si="0"/>
        <v>13489.624</v>
      </c>
    </row>
    <row r="19" spans="3:9" ht="12.75">
      <c r="C19" s="9">
        <v>1999</v>
      </c>
      <c r="D19" s="8"/>
      <c r="E19" s="29">
        <f>11366493/1000</f>
        <v>11366.493</v>
      </c>
      <c r="F19" s="8"/>
      <c r="G19" s="29">
        <f>2780327/1000</f>
        <v>2780.327</v>
      </c>
      <c r="H19" s="8"/>
      <c r="I19" s="10">
        <f t="shared" si="0"/>
        <v>14146.82</v>
      </c>
    </row>
    <row r="20" spans="3:9" ht="12.75">
      <c r="C20" s="9">
        <v>2000</v>
      </c>
      <c r="D20" s="8"/>
      <c r="E20" s="29">
        <f>11572540/1000</f>
        <v>11572.54</v>
      </c>
      <c r="F20" s="8"/>
      <c r="G20" s="29">
        <f>2841804/1000</f>
        <v>2841.804</v>
      </c>
      <c r="H20" s="8"/>
      <c r="I20" s="10">
        <f t="shared" si="0"/>
        <v>14414.344000000001</v>
      </c>
    </row>
    <row r="21" spans="3:9" ht="12.75">
      <c r="C21" s="9">
        <v>2001</v>
      </c>
      <c r="D21" s="8"/>
      <c r="E21" s="29">
        <v>12637.623</v>
      </c>
      <c r="F21" s="8"/>
      <c r="G21" s="29">
        <v>2914.454</v>
      </c>
      <c r="H21" s="8"/>
      <c r="I21" s="10">
        <f t="shared" si="0"/>
        <v>15552.077</v>
      </c>
    </row>
    <row r="22" ht="12.75">
      <c r="B22" s="8"/>
    </row>
    <row r="23" spans="2:9" ht="12.75">
      <c r="B23" s="8"/>
      <c r="C23" s="9">
        <v>2002</v>
      </c>
      <c r="D23" s="8"/>
      <c r="E23" s="29">
        <v>12895.898</v>
      </c>
      <c r="F23" s="8"/>
      <c r="G23" s="29">
        <v>3089.643</v>
      </c>
      <c r="H23" s="8"/>
      <c r="I23" s="10">
        <f>SUM(E23:G23)</f>
        <v>15985.541</v>
      </c>
    </row>
    <row r="24" spans="2:9" ht="12.75">
      <c r="B24" s="8"/>
      <c r="C24" s="9">
        <v>2003</v>
      </c>
      <c r="D24" s="8"/>
      <c r="E24" s="29">
        <v>13680.845</v>
      </c>
      <c r="F24" s="8"/>
      <c r="G24" s="29">
        <v>2950.488</v>
      </c>
      <c r="H24" s="8"/>
      <c r="I24" s="10">
        <f>SUM(E24:G24)</f>
        <v>16631.333</v>
      </c>
    </row>
    <row r="25" spans="2:9" ht="12.75">
      <c r="B25" s="8"/>
      <c r="C25" s="9">
        <v>2004</v>
      </c>
      <c r="D25" s="8"/>
      <c r="E25" s="29">
        <v>14097.087</v>
      </c>
      <c r="F25" s="8"/>
      <c r="G25" s="29">
        <v>3054.082</v>
      </c>
      <c r="H25" s="8"/>
      <c r="I25" s="10">
        <f>SUM(E25:G25)</f>
        <v>17151.168999999998</v>
      </c>
    </row>
    <row r="26" spans="2:9" ht="12.75">
      <c r="B26" s="8"/>
      <c r="C26" s="9">
        <v>2005</v>
      </c>
      <c r="D26" s="8"/>
      <c r="E26" s="29">
        <v>15243.631</v>
      </c>
      <c r="F26" s="8"/>
      <c r="G26" s="29">
        <v>3237.98</v>
      </c>
      <c r="H26" s="8"/>
      <c r="I26" s="10">
        <f>SUM(E26:G26)</f>
        <v>18481.611</v>
      </c>
    </row>
    <row r="27" spans="2:9" ht="12.75">
      <c r="B27" s="8"/>
      <c r="C27" s="9">
        <v>2006</v>
      </c>
      <c r="D27" s="8"/>
      <c r="E27" s="4">
        <v>15814.933</v>
      </c>
      <c r="F27" s="5"/>
      <c r="G27" s="4">
        <v>3485.06</v>
      </c>
      <c r="H27" s="2"/>
      <c r="I27" s="10">
        <f>SUM(E27:G27)</f>
        <v>19299.993000000002</v>
      </c>
    </row>
    <row r="28" ht="12.75">
      <c r="B28" s="8"/>
    </row>
    <row r="29" spans="2:9" ht="12.75">
      <c r="B29" s="8"/>
      <c r="C29" s="9">
        <v>2007</v>
      </c>
      <c r="D29" s="8"/>
      <c r="E29" s="4">
        <v>15706.508</v>
      </c>
      <c r="F29" s="5"/>
      <c r="G29" s="4">
        <v>3617.419</v>
      </c>
      <c r="H29" s="2"/>
      <c r="I29" s="10">
        <f aca="true" t="shared" si="1" ref="I29:I34">SUM(E29:G29)</f>
        <v>19323.927</v>
      </c>
    </row>
    <row r="30" spans="2:9" ht="12.75">
      <c r="B30" s="8"/>
      <c r="C30" s="9">
        <v>2008</v>
      </c>
      <c r="D30" s="8"/>
      <c r="E30" s="4">
        <v>14536.251</v>
      </c>
      <c r="F30" s="5"/>
      <c r="G30" s="4">
        <v>3318.9</v>
      </c>
      <c r="H30" s="2"/>
      <c r="I30" s="10">
        <f t="shared" si="1"/>
        <v>17855.151</v>
      </c>
    </row>
    <row r="31" spans="2:9" ht="12.75">
      <c r="B31" s="8"/>
      <c r="C31" s="9">
        <v>2009</v>
      </c>
      <c r="D31" s="8"/>
      <c r="E31" s="4">
        <v>13951</v>
      </c>
      <c r="F31" s="5"/>
      <c r="G31" s="4">
        <v>3081</v>
      </c>
      <c r="H31" s="2"/>
      <c r="I31" s="10">
        <f t="shared" si="1"/>
        <v>17032</v>
      </c>
    </row>
    <row r="32" spans="2:9" ht="12.75">
      <c r="B32" s="8"/>
      <c r="C32" s="9">
        <v>2010</v>
      </c>
      <c r="D32" s="8"/>
      <c r="E32" s="4">
        <v>15707.541</v>
      </c>
      <c r="F32" s="5"/>
      <c r="G32" s="4">
        <v>3164</v>
      </c>
      <c r="H32" s="2"/>
      <c r="I32" s="10">
        <f t="shared" si="1"/>
        <v>18871.540999999997</v>
      </c>
    </row>
    <row r="33" spans="2:9" ht="12.75">
      <c r="B33" s="8"/>
      <c r="C33" s="9">
        <v>2011</v>
      </c>
      <c r="D33" s="8"/>
      <c r="E33" s="4">
        <v>16085</v>
      </c>
      <c r="F33" s="5"/>
      <c r="G33" s="4">
        <v>3548</v>
      </c>
      <c r="H33" s="2"/>
      <c r="I33" s="10">
        <f t="shared" si="1"/>
        <v>19633</v>
      </c>
    </row>
    <row r="34" spans="2:9" ht="12.75">
      <c r="B34" s="8"/>
      <c r="C34" s="9">
        <v>2012</v>
      </c>
      <c r="D34" s="8"/>
      <c r="E34" s="4">
        <v>16209</v>
      </c>
      <c r="F34" s="5"/>
      <c r="G34" s="4">
        <v>3363</v>
      </c>
      <c r="H34" s="2"/>
      <c r="I34" s="10">
        <f t="shared" si="1"/>
        <v>19572</v>
      </c>
    </row>
    <row r="35" spans="2:9" ht="12.75">
      <c r="B35" s="8"/>
      <c r="C35" s="9">
        <v>2013</v>
      </c>
      <c r="D35" s="8"/>
      <c r="E35" s="4">
        <v>15998</v>
      </c>
      <c r="F35" s="5"/>
      <c r="G35" s="4">
        <v>3450</v>
      </c>
      <c r="H35" s="2"/>
      <c r="I35" s="10">
        <v>19448</v>
      </c>
    </row>
    <row r="36" spans="2:9" ht="12.75">
      <c r="B36" s="8"/>
      <c r="C36" s="38">
        <v>2014</v>
      </c>
      <c r="D36" s="39"/>
      <c r="E36" s="69">
        <v>16037</v>
      </c>
      <c r="F36" s="70"/>
      <c r="G36" s="69">
        <v>3472</v>
      </c>
      <c r="H36" s="71"/>
      <c r="I36" s="72">
        <v>19509</v>
      </c>
    </row>
    <row r="37" spans="3:9" s="8" customFormat="1" ht="12.75" hidden="1">
      <c r="C37" s="38">
        <v>2013</v>
      </c>
      <c r="D37" s="39"/>
      <c r="E37" s="69"/>
      <c r="F37" s="70"/>
      <c r="G37" s="69"/>
      <c r="H37" s="71"/>
      <c r="I37" s="72"/>
    </row>
    <row r="38" spans="3:9" s="8" customFormat="1" ht="12.75">
      <c r="C38" s="9"/>
      <c r="E38" s="4"/>
      <c r="F38" s="5"/>
      <c r="G38" s="4"/>
      <c r="H38" s="2"/>
      <c r="I38" s="10"/>
    </row>
    <row r="39" spans="2:9" ht="12.75">
      <c r="B39" s="8"/>
      <c r="C39" s="44" t="s">
        <v>25</v>
      </c>
      <c r="D39" s="8"/>
      <c r="E39" s="4"/>
      <c r="F39" s="5"/>
      <c r="G39" s="4"/>
      <c r="H39" s="2"/>
      <c r="I39" s="10"/>
    </row>
    <row r="40" spans="2:10" ht="12.75">
      <c r="B40" s="2"/>
      <c r="C40" s="45" t="s">
        <v>58</v>
      </c>
      <c r="D40" s="8"/>
      <c r="E40" s="29"/>
      <c r="F40" s="8"/>
      <c r="G40" s="29"/>
      <c r="H40" s="8"/>
      <c r="I40" s="10"/>
      <c r="J40" s="8"/>
    </row>
    <row r="41" spans="2:10" ht="12.75">
      <c r="B41" s="2"/>
      <c r="D41" s="8"/>
      <c r="E41" s="29"/>
      <c r="F41" s="8"/>
      <c r="G41" s="29"/>
      <c r="H41" s="8"/>
      <c r="I41" s="10"/>
      <c r="J41" s="8"/>
    </row>
    <row r="42" spans="2:10" ht="12.75">
      <c r="B42" s="8"/>
      <c r="C42" s="73" t="s">
        <v>46</v>
      </c>
      <c r="D42" s="73"/>
      <c r="E42" s="73"/>
      <c r="F42" s="73"/>
      <c r="G42" s="73"/>
      <c r="H42" s="73"/>
      <c r="I42" s="73"/>
      <c r="J42" s="8"/>
    </row>
    <row r="43" spans="2:10" ht="12.75">
      <c r="B43" s="8"/>
      <c r="C43" s="73"/>
      <c r="D43" s="73"/>
      <c r="E43" s="73"/>
      <c r="F43" s="73"/>
      <c r="G43" s="73"/>
      <c r="H43" s="73"/>
      <c r="I43" s="73"/>
      <c r="J43" s="8"/>
    </row>
    <row r="44" spans="2:10" ht="12.75">
      <c r="B44" s="8"/>
      <c r="C44" s="47"/>
      <c r="D44" s="8"/>
      <c r="E44" s="54"/>
      <c r="F44" s="8"/>
      <c r="G44" s="54"/>
      <c r="H44" s="8"/>
      <c r="I44" s="10"/>
      <c r="J44" s="8"/>
    </row>
    <row r="45" spans="2:10" ht="12.75">
      <c r="B45" s="15"/>
      <c r="C45" s="15"/>
      <c r="D45" s="15"/>
      <c r="E45" s="15"/>
      <c r="F45" s="15"/>
      <c r="G45" s="15"/>
      <c r="H45" s="15"/>
      <c r="I45" s="15"/>
      <c r="J45" s="15"/>
    </row>
    <row r="46" spans="2:10" ht="12.75">
      <c r="B46" s="25"/>
      <c r="C46" s="25"/>
      <c r="D46" s="25"/>
      <c r="E46" s="25"/>
      <c r="F46" s="25"/>
      <c r="G46" s="25"/>
      <c r="H46" s="25"/>
      <c r="I46" s="25"/>
      <c r="J46" s="25"/>
    </row>
  </sheetData>
  <sheetProtection/>
  <mergeCells count="2">
    <mergeCell ref="C6:I6"/>
    <mergeCell ref="C42:I43"/>
  </mergeCells>
  <printOptions/>
  <pageMargins left="0.7" right="0.7" top="0.75" bottom="0.75" header="0.3" footer="0.3"/>
  <pageSetup horizontalDpi="600" verticalDpi="600" orientation="portrait" r:id="rId3"/>
  <legacyDrawing r:id="rId2"/>
  <oleObjects>
    <oleObject progId="MSPhotoEd.3" shapeId="163520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4:L49"/>
  <sheetViews>
    <sheetView zoomScaleSheetLayoutView="100" zoomScalePageLayoutView="0" workbookViewId="0" topLeftCell="A1">
      <selection activeCell="L2" sqref="L2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6.8515625" style="1" customWidth="1"/>
    <col min="4" max="8" width="8.28125" style="1" customWidth="1"/>
    <col min="9" max="12" width="8.00390625" style="1" customWidth="1"/>
    <col min="13" max="16384" width="9.140625" style="1" customWidth="1"/>
  </cols>
  <sheetData>
    <row r="4" spans="6:12" ht="15">
      <c r="F4" s="12"/>
      <c r="G4" s="12"/>
      <c r="H4" s="12"/>
      <c r="I4" s="12"/>
      <c r="J4" s="12"/>
      <c r="K4" s="12"/>
      <c r="L4" s="12" t="s">
        <v>61</v>
      </c>
    </row>
    <row r="5" ht="9" customHeight="1"/>
    <row r="8" spans="2:12" ht="15.75">
      <c r="B8" s="13">
        <v>20.03</v>
      </c>
      <c r="C8" s="14" t="s">
        <v>59</v>
      </c>
      <c r="D8" s="74"/>
      <c r="E8" s="74"/>
      <c r="F8" s="74"/>
      <c r="G8" s="74"/>
      <c r="H8" s="74"/>
      <c r="I8" s="74"/>
      <c r="J8" s="75"/>
      <c r="K8" s="75"/>
      <c r="L8" s="75"/>
    </row>
    <row r="9" spans="2:12" ht="15.75"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7:12" ht="12.75" customHeight="1">
      <c r="G10" s="39"/>
      <c r="H10" s="39"/>
      <c r="I10" s="8"/>
      <c r="J10" s="8"/>
      <c r="K10" s="8"/>
      <c r="L10" s="8"/>
    </row>
    <row r="11" spans="3:12" ht="13.5" customHeight="1">
      <c r="C11" s="78" t="s">
        <v>39</v>
      </c>
      <c r="D11" s="78"/>
      <c r="E11" s="78"/>
      <c r="F11" s="78"/>
      <c r="G11" s="39"/>
      <c r="H11" s="79"/>
      <c r="I11" s="67" t="s">
        <v>36</v>
      </c>
      <c r="J11" s="7"/>
      <c r="K11" s="7"/>
      <c r="L11" s="7"/>
    </row>
    <row r="12" spans="3:12" ht="13.5" customHeight="1">
      <c r="C12" s="44"/>
      <c r="D12" s="44"/>
      <c r="E12" s="44"/>
      <c r="F12" s="44"/>
      <c r="G12" s="8"/>
      <c r="H12" s="8"/>
      <c r="I12" s="50"/>
      <c r="J12" s="7"/>
      <c r="K12" s="7"/>
      <c r="L12" s="7"/>
    </row>
    <row r="13" spans="3:9" ht="12.75">
      <c r="C13" s="7" t="s">
        <v>8</v>
      </c>
      <c r="D13" s="8"/>
      <c r="E13" s="8"/>
      <c r="F13" s="8"/>
      <c r="G13" s="8"/>
      <c r="H13" s="8"/>
      <c r="I13" s="80">
        <f>SUM(I15+I17+I19+I21)</f>
        <v>100</v>
      </c>
    </row>
    <row r="14" ht="12" customHeight="1"/>
    <row r="15" spans="3:9" ht="12.75">
      <c r="C15" s="1" t="s">
        <v>26</v>
      </c>
      <c r="I15" s="81">
        <v>99.5</v>
      </c>
    </row>
    <row r="16" ht="12.75">
      <c r="I16" s="8"/>
    </row>
    <row r="17" spans="3:12" ht="12.75">
      <c r="C17" s="1" t="s">
        <v>38</v>
      </c>
      <c r="D17" s="82"/>
      <c r="E17" s="82"/>
      <c r="F17" s="82"/>
      <c r="G17" s="6"/>
      <c r="I17" s="83">
        <v>0.1</v>
      </c>
      <c r="J17" s="6"/>
      <c r="K17" s="6"/>
      <c r="L17" s="6"/>
    </row>
    <row r="18" spans="4:12" ht="12.75">
      <c r="D18" s="82"/>
      <c r="E18" s="82"/>
      <c r="F18" s="82"/>
      <c r="G18" s="6"/>
      <c r="I18" s="83"/>
      <c r="J18" s="6"/>
      <c r="K18" s="6"/>
      <c r="L18" s="6"/>
    </row>
    <row r="19" spans="3:12" ht="12.75">
      <c r="C19" s="1" t="s">
        <v>27</v>
      </c>
      <c r="D19" s="82"/>
      <c r="E19" s="82"/>
      <c r="F19" s="6"/>
      <c r="G19" s="6"/>
      <c r="I19" s="83">
        <v>0.2</v>
      </c>
      <c r="J19" s="6"/>
      <c r="K19" s="6"/>
      <c r="L19" s="6"/>
    </row>
    <row r="20" spans="3:12" ht="12.75">
      <c r="C20" s="8"/>
      <c r="D20" s="84"/>
      <c r="E20" s="84"/>
      <c r="F20" s="83"/>
      <c r="G20" s="83"/>
      <c r="I20" s="83"/>
      <c r="J20" s="6"/>
      <c r="K20" s="6"/>
      <c r="L20" s="6"/>
    </row>
    <row r="21" spans="3:9" ht="12.75">
      <c r="C21" s="8" t="s">
        <v>28</v>
      </c>
      <c r="D21" s="8"/>
      <c r="E21" s="8"/>
      <c r="F21" s="8"/>
      <c r="G21" s="8"/>
      <c r="I21" s="81">
        <v>0.2</v>
      </c>
    </row>
    <row r="22" spans="3:9" ht="12.75">
      <c r="C22" s="39"/>
      <c r="D22" s="39"/>
      <c r="E22" s="39"/>
      <c r="F22" s="39"/>
      <c r="G22" s="39"/>
      <c r="H22" s="39"/>
      <c r="I22" s="85"/>
    </row>
    <row r="24" spans="3:5" ht="12.75" customHeight="1">
      <c r="C24" s="82"/>
      <c r="D24" s="82"/>
      <c r="E24" s="82"/>
    </row>
    <row r="25" ht="12.75">
      <c r="C25" s="86" t="s">
        <v>50</v>
      </c>
    </row>
    <row r="26" spans="3:12" ht="12.75">
      <c r="C26" s="87"/>
      <c r="D26" s="82"/>
      <c r="E26" s="82"/>
      <c r="F26" s="82"/>
      <c r="G26" s="82"/>
      <c r="L26" s="6"/>
    </row>
    <row r="27" ht="12.75">
      <c r="B27" s="88"/>
    </row>
    <row r="30" spans="2:12" ht="15.75">
      <c r="B30" s="13">
        <v>20.04</v>
      </c>
      <c r="C30" s="14" t="s">
        <v>47</v>
      </c>
      <c r="D30" s="14"/>
      <c r="E30" s="14"/>
      <c r="F30" s="14"/>
      <c r="G30" s="14"/>
      <c r="H30" s="14"/>
      <c r="I30" s="14"/>
      <c r="J30" s="89"/>
      <c r="K30" s="89"/>
      <c r="L30" s="89"/>
    </row>
    <row r="32" ht="12.75">
      <c r="H32" s="39"/>
    </row>
    <row r="33" spans="3:12" ht="12.75">
      <c r="C33" s="78" t="s">
        <v>29</v>
      </c>
      <c r="D33" s="78"/>
      <c r="E33" s="78"/>
      <c r="F33" s="78"/>
      <c r="G33" s="90"/>
      <c r="H33" s="79"/>
      <c r="I33" s="67" t="s">
        <v>36</v>
      </c>
      <c r="J33" s="7"/>
      <c r="K33" s="7"/>
      <c r="L33" s="7"/>
    </row>
    <row r="34" spans="3:12" ht="12.75">
      <c r="C34" s="44"/>
      <c r="D34" s="44"/>
      <c r="E34" s="44"/>
      <c r="F34" s="44"/>
      <c r="G34" s="7"/>
      <c r="H34" s="8"/>
      <c r="I34" s="50"/>
      <c r="J34" s="7"/>
      <c r="K34" s="7"/>
      <c r="L34" s="7"/>
    </row>
    <row r="35" spans="3:12" ht="12.75">
      <c r="C35" s="7" t="s">
        <v>8</v>
      </c>
      <c r="D35" s="91"/>
      <c r="E35" s="91"/>
      <c r="F35" s="91"/>
      <c r="G35" s="91"/>
      <c r="H35" s="8"/>
      <c r="I35" s="91">
        <f>SUM(I37+I39+I41+I43)</f>
        <v>100</v>
      </c>
      <c r="J35" s="92"/>
      <c r="K35" s="92"/>
      <c r="L35" s="92"/>
    </row>
    <row r="37" spans="3:9" ht="12.75">
      <c r="C37" s="1" t="s">
        <v>30</v>
      </c>
      <c r="I37" s="81">
        <v>38.1</v>
      </c>
    </row>
    <row r="38" ht="12.75">
      <c r="I38" s="8"/>
    </row>
    <row r="39" spans="3:12" ht="12.75">
      <c r="C39" s="1" t="s">
        <v>31</v>
      </c>
      <c r="D39" s="82"/>
      <c r="E39" s="82"/>
      <c r="F39" s="6"/>
      <c r="G39" s="6"/>
      <c r="I39" s="83">
        <v>61.4</v>
      </c>
      <c r="J39" s="6"/>
      <c r="K39" s="6"/>
      <c r="L39" s="6"/>
    </row>
    <row r="40" spans="4:12" ht="12.75">
      <c r="D40" s="82"/>
      <c r="E40" s="82"/>
      <c r="F40" s="6"/>
      <c r="G40" s="6"/>
      <c r="I40" s="83"/>
      <c r="J40" s="6"/>
      <c r="K40" s="6"/>
      <c r="L40" s="6"/>
    </row>
    <row r="41" spans="3:12" ht="12.75">
      <c r="C41" s="1" t="s">
        <v>27</v>
      </c>
      <c r="D41" s="82"/>
      <c r="E41" s="82"/>
      <c r="F41" s="6"/>
      <c r="G41" s="6"/>
      <c r="I41" s="83">
        <v>0.2</v>
      </c>
      <c r="J41" s="6"/>
      <c r="K41" s="6"/>
      <c r="L41" s="6"/>
    </row>
    <row r="42" spans="3:12" ht="12.75">
      <c r="C42" s="8"/>
      <c r="D42" s="84"/>
      <c r="E42" s="84"/>
      <c r="F42" s="83"/>
      <c r="G42" s="83"/>
      <c r="I42" s="83"/>
      <c r="J42" s="6"/>
      <c r="K42" s="6"/>
      <c r="L42" s="6"/>
    </row>
    <row r="43" spans="3:9" ht="12.75">
      <c r="C43" s="8" t="s">
        <v>28</v>
      </c>
      <c r="D43" s="84"/>
      <c r="E43" s="84"/>
      <c r="F43" s="8"/>
      <c r="G43" s="8"/>
      <c r="I43" s="81">
        <v>0.3</v>
      </c>
    </row>
    <row r="44" spans="3:9" ht="12.75">
      <c r="C44" s="39"/>
      <c r="D44" s="93"/>
      <c r="E44" s="93"/>
      <c r="F44" s="39"/>
      <c r="G44" s="39"/>
      <c r="H44" s="39"/>
      <c r="I44" s="85"/>
    </row>
    <row r="46" spans="2:12" ht="12.75">
      <c r="B46" s="8"/>
      <c r="C46" s="86" t="s">
        <v>50</v>
      </c>
      <c r="D46" s="8"/>
      <c r="E46" s="8"/>
      <c r="F46" s="8"/>
      <c r="G46" s="8"/>
      <c r="H46" s="8"/>
      <c r="I46" s="8"/>
      <c r="J46" s="8"/>
      <c r="K46" s="8"/>
      <c r="L46" s="8"/>
    </row>
    <row r="49" ht="12.75">
      <c r="B49" s="88"/>
    </row>
  </sheetData>
  <sheetProtection/>
  <mergeCells count="4">
    <mergeCell ref="C11:F11"/>
    <mergeCell ref="C33:F33"/>
    <mergeCell ref="C8:I8"/>
    <mergeCell ref="C30:I30"/>
  </mergeCells>
  <printOptions horizontalCentered="1"/>
  <pageMargins left="1" right="1" top="1" bottom="1" header="0.5" footer="0.24"/>
  <pageSetup horizontalDpi="300" verticalDpi="300" orientation="portrait" scale="84" r:id="rId3"/>
  <legacyDrawing r:id="rId2"/>
  <oleObjects>
    <oleObject progId="MSPhotoEd.3" shapeId="16445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3:S70"/>
  <sheetViews>
    <sheetView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27.140625" style="1" customWidth="1"/>
    <col min="4" max="4" width="10.140625" style="1" customWidth="1"/>
    <col min="5" max="5" width="9.7109375" style="1" customWidth="1"/>
    <col min="6" max="6" width="9.8515625" style="1" customWidth="1"/>
    <col min="7" max="16384" width="9.140625" style="1" customWidth="1"/>
  </cols>
  <sheetData>
    <row r="3" ht="15">
      <c r="H3" s="12" t="s">
        <v>61</v>
      </c>
    </row>
    <row r="4" spans="4:5" ht="15">
      <c r="D4" s="95"/>
      <c r="E4" s="95"/>
    </row>
    <row r="5" ht="9" customHeight="1"/>
    <row r="8" spans="2:8" ht="15.75">
      <c r="B8" s="13">
        <v>20.05</v>
      </c>
      <c r="C8" s="14" t="s">
        <v>62</v>
      </c>
      <c r="D8" s="14"/>
      <c r="E8" s="14"/>
      <c r="F8" s="14"/>
      <c r="G8" s="14"/>
      <c r="H8" s="14"/>
    </row>
    <row r="9" spans="2:5" ht="12.75" customHeight="1">
      <c r="B9" s="76"/>
      <c r="C9" s="77"/>
      <c r="D9" s="77"/>
      <c r="E9" s="77"/>
    </row>
    <row r="10" spans="4:8" ht="12.75" customHeight="1">
      <c r="D10" s="39"/>
      <c r="H10" s="96" t="s">
        <v>24</v>
      </c>
    </row>
    <row r="11" spans="3:8" ht="13.5" customHeight="1">
      <c r="C11" s="97"/>
      <c r="D11" s="98">
        <v>2010</v>
      </c>
      <c r="E11" s="90">
        <v>2011</v>
      </c>
      <c r="F11" s="90">
        <v>2012</v>
      </c>
      <c r="G11" s="90">
        <v>2013</v>
      </c>
      <c r="H11" s="90">
        <v>2014</v>
      </c>
    </row>
    <row r="12" spans="3:8" ht="13.5" customHeight="1">
      <c r="C12" s="52"/>
      <c r="D12" s="7"/>
      <c r="F12" s="7"/>
      <c r="G12" s="7"/>
      <c r="H12" s="7"/>
    </row>
    <row r="13" spans="3:8" ht="12.75">
      <c r="C13" s="88" t="s">
        <v>41</v>
      </c>
      <c r="D13" s="92">
        <f>SUM(D16:D20)</f>
        <v>1768.6</v>
      </c>
      <c r="E13" s="92">
        <f>SUM(E16:E20)</f>
        <v>1799.7</v>
      </c>
      <c r="F13" s="92">
        <v>1854.3</v>
      </c>
      <c r="G13" s="92">
        <v>1736.8</v>
      </c>
      <c r="H13" s="92">
        <v>1736</v>
      </c>
    </row>
    <row r="14" ht="12" customHeight="1"/>
    <row r="15" ht="12.75">
      <c r="C15" s="87" t="s">
        <v>51</v>
      </c>
    </row>
    <row r="16" spans="3:8" ht="12.75">
      <c r="C16" s="99" t="s">
        <v>55</v>
      </c>
      <c r="D16" s="100">
        <v>859.9</v>
      </c>
      <c r="E16" s="100">
        <v>869.4</v>
      </c>
      <c r="F16" s="100">
        <v>854.9</v>
      </c>
      <c r="G16" s="100">
        <v>801.4</v>
      </c>
      <c r="H16" s="100">
        <v>803.1</v>
      </c>
    </row>
    <row r="17" spans="3:19" ht="12.75">
      <c r="C17" s="99" t="s">
        <v>56</v>
      </c>
      <c r="D17" s="100">
        <v>907.6</v>
      </c>
      <c r="E17" s="100">
        <v>929</v>
      </c>
      <c r="F17" s="100">
        <v>999.4</v>
      </c>
      <c r="G17" s="100">
        <v>935.4</v>
      </c>
      <c r="H17" s="100">
        <v>932.9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10:19" ht="12.75"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3:19" ht="12.75">
      <c r="C19" s="87" t="s">
        <v>52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3:19" ht="12.75">
      <c r="C20" s="99" t="s">
        <v>57</v>
      </c>
      <c r="D20" s="100">
        <v>1.1</v>
      </c>
      <c r="E20" s="100">
        <v>1.3</v>
      </c>
      <c r="F20" s="100">
        <v>0.8</v>
      </c>
      <c r="G20" s="100">
        <v>1.3</v>
      </c>
      <c r="H20" s="100">
        <v>0.6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0:19" ht="12.75"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3:19" ht="12.75">
      <c r="C22" s="87" t="s">
        <v>60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3:8" ht="12.75">
      <c r="C23" s="102" t="s">
        <v>53</v>
      </c>
      <c r="D23" s="100">
        <f>853.2+901.2</f>
        <v>1754.4</v>
      </c>
      <c r="E23" s="103">
        <v>1706</v>
      </c>
      <c r="F23" s="100">
        <v>1763.6</v>
      </c>
      <c r="G23" s="100">
        <v>1639</v>
      </c>
      <c r="H23" s="100">
        <v>1715.5</v>
      </c>
    </row>
    <row r="24" spans="3:8" ht="12.75">
      <c r="C24" s="102" t="s">
        <v>54</v>
      </c>
      <c r="D24" s="100">
        <v>7.4</v>
      </c>
      <c r="E24" s="100">
        <v>8.7</v>
      </c>
      <c r="F24" s="100">
        <v>6.9</v>
      </c>
      <c r="G24" s="100">
        <v>7.1</v>
      </c>
      <c r="H24" s="100">
        <v>6.3</v>
      </c>
    </row>
    <row r="26" ht="12.75">
      <c r="C26" s="88" t="s">
        <v>13</v>
      </c>
    </row>
    <row r="27" spans="3:8" ht="12.75">
      <c r="C27" s="104" t="s">
        <v>9</v>
      </c>
      <c r="D27" s="105">
        <v>36.8</v>
      </c>
      <c r="E27" s="39">
        <v>33.8</v>
      </c>
      <c r="F27" s="105">
        <v>30.7</v>
      </c>
      <c r="G27" s="105">
        <v>17.4</v>
      </c>
      <c r="H27" s="105">
        <v>26.6</v>
      </c>
    </row>
    <row r="29" ht="12.75">
      <c r="C29" s="47" t="s">
        <v>65</v>
      </c>
    </row>
    <row r="30" ht="12.75">
      <c r="C30" s="48"/>
    </row>
    <row r="32" spans="2:8" ht="15.75">
      <c r="B32" s="13">
        <v>20.06</v>
      </c>
      <c r="C32" s="14" t="s">
        <v>63</v>
      </c>
      <c r="D32" s="14"/>
      <c r="E32" s="14"/>
      <c r="F32" s="14"/>
      <c r="G32" s="14"/>
      <c r="H32" s="14"/>
    </row>
    <row r="34" ht="12.75">
      <c r="H34" s="96" t="s">
        <v>24</v>
      </c>
    </row>
    <row r="35" spans="3:8" ht="12.75">
      <c r="C35" s="97"/>
      <c r="D35" s="90">
        <v>2010</v>
      </c>
      <c r="E35" s="90">
        <v>2011</v>
      </c>
      <c r="F35" s="90">
        <v>2012</v>
      </c>
      <c r="G35" s="90">
        <v>2013</v>
      </c>
      <c r="H35" s="90">
        <v>2014</v>
      </c>
    </row>
    <row r="37" spans="3:8" ht="12.75">
      <c r="C37" s="88" t="s">
        <v>42</v>
      </c>
      <c r="D37" s="92">
        <f>SUM(D39:D40)</f>
        <v>23.7</v>
      </c>
      <c r="E37" s="87">
        <v>24.7</v>
      </c>
      <c r="F37" s="87">
        <v>30.1</v>
      </c>
      <c r="G37" s="87">
        <v>24.3</v>
      </c>
      <c r="H37" s="87">
        <v>25.2</v>
      </c>
    </row>
    <row r="38" spans="3:4" ht="12.75">
      <c r="C38" s="88"/>
      <c r="D38" s="92"/>
    </row>
    <row r="39" spans="3:8" ht="12.75">
      <c r="C39" s="1" t="s">
        <v>11</v>
      </c>
      <c r="D39" s="100">
        <v>9.2</v>
      </c>
      <c r="E39" s="100">
        <v>10.4</v>
      </c>
      <c r="F39" s="100">
        <v>14.1</v>
      </c>
      <c r="G39" s="100">
        <v>10.6</v>
      </c>
      <c r="H39" s="100">
        <v>12</v>
      </c>
    </row>
    <row r="40" spans="3:8" ht="12.75">
      <c r="C40" s="39" t="s">
        <v>12</v>
      </c>
      <c r="D40" s="105">
        <v>14.5</v>
      </c>
      <c r="E40" s="39">
        <v>14.3</v>
      </c>
      <c r="F40" s="39">
        <v>16.1</v>
      </c>
      <c r="G40" s="39">
        <v>13.7</v>
      </c>
      <c r="H40" s="39">
        <v>13.2</v>
      </c>
    </row>
    <row r="41" ht="14.25">
      <c r="B41" s="106"/>
    </row>
    <row r="42" spans="2:8" ht="15.75">
      <c r="B42" s="13">
        <v>20.07</v>
      </c>
      <c r="C42" s="14" t="s">
        <v>69</v>
      </c>
      <c r="D42" s="14"/>
      <c r="E42" s="14"/>
      <c r="F42" s="14"/>
      <c r="G42" s="14"/>
      <c r="H42" s="14"/>
    </row>
    <row r="45" ht="12.75">
      <c r="H45" s="107" t="s">
        <v>24</v>
      </c>
    </row>
    <row r="46" spans="3:8" ht="12.75">
      <c r="C46" s="108"/>
      <c r="D46" s="90">
        <v>2010</v>
      </c>
      <c r="E46" s="90">
        <v>2011</v>
      </c>
      <c r="F46" s="90">
        <v>2012</v>
      </c>
      <c r="G46" s="90">
        <v>2013</v>
      </c>
      <c r="H46" s="90">
        <v>2014</v>
      </c>
    </row>
    <row r="48" spans="3:8" ht="12.75">
      <c r="C48" s="88" t="s">
        <v>18</v>
      </c>
      <c r="D48" s="109">
        <f>+D51+D52</f>
        <v>7.5</v>
      </c>
      <c r="E48" s="109">
        <v>8.8</v>
      </c>
      <c r="F48" s="109">
        <v>6.9</v>
      </c>
      <c r="G48" s="109">
        <v>7.1</v>
      </c>
      <c r="H48" s="109">
        <v>6.3</v>
      </c>
    </row>
    <row r="49" ht="12.75" hidden="1"/>
    <row r="50" ht="9.75" customHeight="1"/>
    <row r="51" spans="3:8" ht="16.5" customHeight="1">
      <c r="C51" s="110" t="s">
        <v>10</v>
      </c>
      <c r="D51" s="100">
        <v>1.1</v>
      </c>
      <c r="E51" s="100">
        <v>1.3</v>
      </c>
      <c r="F51" s="100">
        <v>0.8</v>
      </c>
      <c r="G51" s="100">
        <v>1.3</v>
      </c>
      <c r="H51" s="100">
        <v>0.6</v>
      </c>
    </row>
    <row r="52" spans="3:8" ht="12.75">
      <c r="C52" s="111" t="s">
        <v>19</v>
      </c>
      <c r="D52" s="105">
        <v>6.4</v>
      </c>
      <c r="E52" s="105">
        <v>7.5</v>
      </c>
      <c r="F52" s="105">
        <v>6.1</v>
      </c>
      <c r="G52" s="105">
        <v>5.8</v>
      </c>
      <c r="H52" s="105">
        <v>5.7</v>
      </c>
    </row>
    <row r="53" ht="12.75" hidden="1">
      <c r="E53" s="8"/>
    </row>
    <row r="54" ht="12.75" hidden="1">
      <c r="E54" s="8"/>
    </row>
    <row r="55" ht="12.75">
      <c r="E55" s="8"/>
    </row>
    <row r="56" ht="12.75">
      <c r="C56" s="47" t="s">
        <v>66</v>
      </c>
    </row>
    <row r="64" ht="7.5" customHeight="1"/>
    <row r="65" spans="2:5" ht="12.75">
      <c r="B65" s="25"/>
      <c r="C65" s="25"/>
      <c r="D65" s="25"/>
      <c r="E65" s="25"/>
    </row>
    <row r="66" ht="12.75">
      <c r="B66" s="48"/>
    </row>
    <row r="70" spans="2:3" ht="12.75">
      <c r="B70" s="88"/>
      <c r="C70" s="88"/>
    </row>
  </sheetData>
  <sheetProtection/>
  <mergeCells count="4">
    <mergeCell ref="D4:E4"/>
    <mergeCell ref="C8:H8"/>
    <mergeCell ref="C32:H32"/>
    <mergeCell ref="C42:H42"/>
  </mergeCells>
  <printOptions horizontalCentered="1"/>
  <pageMargins left="1" right="1" top="1" bottom="1" header="0.5" footer="0.24"/>
  <pageSetup horizontalDpi="300" verticalDpi="300" orientation="portrait" scale="64" r:id="rId3"/>
  <legacyDrawing r:id="rId2"/>
  <oleObjects>
    <oleObject progId="MSPhotoEd.3" shapeId="152313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3:Q95"/>
  <sheetViews>
    <sheetView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8.57421875" style="1" customWidth="1"/>
    <col min="4" max="8" width="14.28125" style="1" customWidth="1"/>
    <col min="9" max="16384" width="9.140625" style="1" customWidth="1"/>
  </cols>
  <sheetData>
    <row r="3" ht="15">
      <c r="H3" s="12" t="s">
        <v>61</v>
      </c>
    </row>
    <row r="4" spans="4:6" ht="15">
      <c r="D4" s="12"/>
      <c r="E4" s="12"/>
      <c r="F4" s="12"/>
    </row>
    <row r="5" ht="9" customHeight="1"/>
    <row r="8" spans="2:17" ht="15.75">
      <c r="B8" s="13">
        <v>20.08</v>
      </c>
      <c r="C8" s="14" t="s">
        <v>70</v>
      </c>
      <c r="D8" s="14"/>
      <c r="E8" s="14"/>
      <c r="F8" s="14"/>
      <c r="G8" s="14"/>
      <c r="H8" s="14"/>
      <c r="I8" s="89"/>
      <c r="J8" s="89"/>
      <c r="K8" s="89"/>
      <c r="L8" s="89"/>
      <c r="M8" s="89"/>
      <c r="N8" s="89"/>
      <c r="O8" s="89"/>
      <c r="P8" s="89"/>
      <c r="Q8" s="89"/>
    </row>
    <row r="10" spans="3:8" ht="12.75">
      <c r="C10" s="88"/>
      <c r="D10" s="39"/>
      <c r="E10" s="39"/>
      <c r="H10" s="96" t="s">
        <v>24</v>
      </c>
    </row>
    <row r="11" spans="3:8" ht="12.75">
      <c r="C11" s="108"/>
      <c r="D11" s="90">
        <v>2010</v>
      </c>
      <c r="E11" s="90">
        <v>2011</v>
      </c>
      <c r="F11" s="90">
        <v>2012</v>
      </c>
      <c r="G11" s="90">
        <v>2013</v>
      </c>
      <c r="H11" s="90">
        <v>2014</v>
      </c>
    </row>
    <row r="12" ht="12.75">
      <c r="C12" s="20"/>
    </row>
    <row r="13" ht="12.75">
      <c r="C13" s="112" t="s">
        <v>14</v>
      </c>
    </row>
    <row r="14" ht="12.75" customHeight="1">
      <c r="C14" s="7"/>
    </row>
    <row r="15" spans="3:13" s="88" customFormat="1" ht="17.25" customHeight="1">
      <c r="C15" s="20" t="s">
        <v>8</v>
      </c>
      <c r="D15" s="91">
        <f>SUM(D17:D21)</f>
        <v>907.5999999999999</v>
      </c>
      <c r="E15" s="113">
        <f>SUM(E17:E21)</f>
        <v>929</v>
      </c>
      <c r="F15" s="113">
        <f>SUM(F17:F21)</f>
        <v>999.4</v>
      </c>
      <c r="G15" s="113">
        <f>SUM(G17:G21)</f>
        <v>935.4000000000001</v>
      </c>
      <c r="H15" s="113">
        <f>SUM(H17:H21)</f>
        <v>933</v>
      </c>
      <c r="J15" s="114"/>
      <c r="K15" s="114"/>
      <c r="L15" s="114"/>
      <c r="M15" s="114"/>
    </row>
    <row r="16" spans="3:4" s="88" customFormat="1" ht="7.5" customHeight="1">
      <c r="C16" s="20"/>
      <c r="D16" s="91"/>
    </row>
    <row r="17" spans="3:13" ht="12.75">
      <c r="C17" s="110" t="s">
        <v>20</v>
      </c>
      <c r="D17" s="103">
        <v>689.8</v>
      </c>
      <c r="E17" s="103">
        <v>709.2</v>
      </c>
      <c r="F17" s="103">
        <v>751.3</v>
      </c>
      <c r="G17" s="103">
        <v>697.7</v>
      </c>
      <c r="H17" s="103">
        <v>690.3</v>
      </c>
      <c r="L17" s="87"/>
      <c r="M17" s="87"/>
    </row>
    <row r="18" spans="3:13" ht="12.75">
      <c r="C18" s="110" t="s">
        <v>15</v>
      </c>
      <c r="D18" s="103">
        <v>19.6</v>
      </c>
      <c r="E18" s="103">
        <v>20.5</v>
      </c>
      <c r="F18" s="103">
        <v>25.3</v>
      </c>
      <c r="G18" s="103">
        <v>24.5</v>
      </c>
      <c r="H18" s="103">
        <v>26.5</v>
      </c>
      <c r="L18" s="87"/>
      <c r="M18" s="87"/>
    </row>
    <row r="19" spans="3:8" ht="12.75">
      <c r="C19" s="110" t="s">
        <v>48</v>
      </c>
      <c r="D19" s="103">
        <v>140.9</v>
      </c>
      <c r="E19" s="103">
        <v>133.5</v>
      </c>
      <c r="F19" s="103">
        <v>148.1</v>
      </c>
      <c r="G19" s="103">
        <v>148.2</v>
      </c>
      <c r="H19" s="103">
        <v>149.5</v>
      </c>
    </row>
    <row r="20" spans="3:8" ht="12.75">
      <c r="C20" s="110" t="s">
        <v>16</v>
      </c>
      <c r="D20" s="103">
        <v>50.9</v>
      </c>
      <c r="E20" s="103">
        <v>58.3</v>
      </c>
      <c r="F20" s="103">
        <v>68.6</v>
      </c>
      <c r="G20" s="103">
        <v>59.2</v>
      </c>
      <c r="H20" s="103">
        <v>61</v>
      </c>
    </row>
    <row r="21" spans="3:8" ht="12.75">
      <c r="C21" s="115" t="s">
        <v>17</v>
      </c>
      <c r="D21" s="116">
        <v>6.4</v>
      </c>
      <c r="E21" s="103">
        <v>7.5</v>
      </c>
      <c r="F21" s="103">
        <v>6.1</v>
      </c>
      <c r="G21" s="103">
        <v>5.8</v>
      </c>
      <c r="H21" s="103">
        <v>5.7</v>
      </c>
    </row>
    <row r="22" spans="3:4" ht="12.75">
      <c r="C22" s="8"/>
      <c r="D22" s="8"/>
    </row>
    <row r="23" s="88" customFormat="1" ht="12.75">
      <c r="C23" s="48"/>
    </row>
    <row r="24" spans="2:3" ht="15.75">
      <c r="B24" s="94"/>
      <c r="C24" s="112" t="s">
        <v>37</v>
      </c>
    </row>
    <row r="25" spans="2:3" ht="12.75" customHeight="1">
      <c r="B25" s="94"/>
      <c r="C25" s="7"/>
    </row>
    <row r="26" spans="3:10" ht="15" customHeight="1">
      <c r="C26" s="7" t="s">
        <v>8</v>
      </c>
      <c r="D26" s="109">
        <f>SUM(D28:D31)</f>
        <v>797.6999999999999</v>
      </c>
      <c r="E26" s="87">
        <v>768.9</v>
      </c>
      <c r="F26" s="113">
        <f>SUM(F28:F31)</f>
        <v>754.6000000000001</v>
      </c>
      <c r="G26" s="113">
        <f>SUM(G28:G31)</f>
        <v>695.5</v>
      </c>
      <c r="H26" s="113">
        <f>SUM(H28:H31)</f>
        <v>717.8000000000001</v>
      </c>
      <c r="J26" s="118"/>
    </row>
    <row r="27" ht="12.75">
      <c r="C27" s="87"/>
    </row>
    <row r="28" spans="3:8" ht="12.75">
      <c r="C28" s="119" t="s">
        <v>20</v>
      </c>
      <c r="D28" s="103">
        <v>209.6</v>
      </c>
      <c r="E28" s="103">
        <v>216.9</v>
      </c>
      <c r="F28" s="103">
        <v>217.1</v>
      </c>
      <c r="G28" s="103">
        <v>215.9</v>
      </c>
      <c r="H28" s="103">
        <v>222.1</v>
      </c>
    </row>
    <row r="29" spans="3:8" ht="12.75">
      <c r="C29" s="119" t="s">
        <v>21</v>
      </c>
      <c r="D29" s="103">
        <v>489.5</v>
      </c>
      <c r="E29" s="103">
        <v>502.5</v>
      </c>
      <c r="F29" s="103">
        <v>491.1</v>
      </c>
      <c r="G29" s="103">
        <f>465.7-G30</f>
        <v>448.3</v>
      </c>
      <c r="H29" s="103">
        <v>453.9</v>
      </c>
    </row>
    <row r="30" spans="3:8" ht="12.75">
      <c r="C30" s="119" t="s">
        <v>22</v>
      </c>
      <c r="D30" s="103">
        <v>36.8</v>
      </c>
      <c r="E30" s="103">
        <v>33.4</v>
      </c>
      <c r="F30" s="103">
        <v>30.7</v>
      </c>
      <c r="G30" s="103">
        <v>17.4</v>
      </c>
      <c r="H30" s="103">
        <v>26.6</v>
      </c>
    </row>
    <row r="31" spans="3:8" ht="12.75">
      <c r="C31" s="120" t="s">
        <v>16</v>
      </c>
      <c r="D31" s="121">
        <v>61.8</v>
      </c>
      <c r="E31" s="121">
        <v>16.1</v>
      </c>
      <c r="F31" s="121">
        <v>15.7</v>
      </c>
      <c r="G31" s="121">
        <v>13.9</v>
      </c>
      <c r="H31" s="121">
        <v>15.2</v>
      </c>
    </row>
    <row r="33" ht="12.75">
      <c r="C33" s="47" t="s">
        <v>66</v>
      </c>
    </row>
    <row r="34" ht="12.75">
      <c r="C34" s="48"/>
    </row>
    <row r="35" ht="12.75">
      <c r="C35" s="48"/>
    </row>
    <row r="36" ht="12.75">
      <c r="C36" s="48"/>
    </row>
    <row r="37" spans="2:6" ht="15.75">
      <c r="B37" s="122">
        <v>20.09</v>
      </c>
      <c r="C37" s="89" t="s">
        <v>49</v>
      </c>
      <c r="D37" s="77"/>
      <c r="E37" s="77"/>
      <c r="F37" s="77"/>
    </row>
    <row r="38" spans="2:6" ht="12.75" customHeight="1">
      <c r="B38" s="76"/>
      <c r="C38" s="77"/>
      <c r="D38" s="77"/>
      <c r="E38" s="77"/>
      <c r="F38" s="77"/>
    </row>
    <row r="39" spans="4:6" ht="12.75" customHeight="1">
      <c r="D39" s="8"/>
      <c r="E39" s="8"/>
      <c r="F39" s="8"/>
    </row>
    <row r="40" spans="3:6" ht="13.5" customHeight="1">
      <c r="C40" s="90" t="s">
        <v>32</v>
      </c>
      <c r="D40" s="67" t="s">
        <v>36</v>
      </c>
      <c r="E40" s="50"/>
      <c r="F40" s="50"/>
    </row>
    <row r="41" spans="3:6" ht="13.5" customHeight="1">
      <c r="C41" s="7"/>
      <c r="D41" s="50"/>
      <c r="E41" s="50"/>
      <c r="F41" s="50"/>
    </row>
    <row r="42" spans="3:6" ht="12.75">
      <c r="C42" s="7" t="s">
        <v>8</v>
      </c>
      <c r="D42" s="117">
        <f>SUM(D44+D46+D48+D50+D52)</f>
        <v>100</v>
      </c>
      <c r="E42" s="123"/>
      <c r="F42" s="123"/>
    </row>
    <row r="43" ht="12" customHeight="1"/>
    <row r="44" spans="3:6" ht="12.75">
      <c r="C44" s="1" t="s">
        <v>33</v>
      </c>
      <c r="D44" s="83">
        <v>87.8</v>
      </c>
      <c r="E44" s="83"/>
      <c r="F44" s="83"/>
    </row>
    <row r="45" spans="4:6" ht="12.75">
      <c r="D45" s="124"/>
      <c r="E45" s="124"/>
      <c r="F45" s="124"/>
    </row>
    <row r="46" spans="3:6" ht="12.75">
      <c r="C46" s="1" t="s">
        <v>34</v>
      </c>
      <c r="D46" s="83">
        <v>6.8</v>
      </c>
      <c r="E46" s="83"/>
      <c r="F46" s="83"/>
    </row>
    <row r="47" spans="4:10" ht="12.75">
      <c r="D47" s="124"/>
      <c r="E47" s="124"/>
      <c r="F47" s="124"/>
      <c r="J47" s="118"/>
    </row>
    <row r="48" spans="3:6" ht="12.75">
      <c r="C48" s="1" t="s">
        <v>35</v>
      </c>
      <c r="D48" s="83">
        <v>4.9</v>
      </c>
      <c r="E48" s="83"/>
      <c r="F48" s="83"/>
    </row>
    <row r="49" spans="4:6" ht="12.75">
      <c r="D49" s="124"/>
      <c r="E49" s="124"/>
      <c r="F49" s="124"/>
    </row>
    <row r="50" spans="3:6" ht="12.75">
      <c r="C50" s="1" t="s">
        <v>27</v>
      </c>
      <c r="D50" s="83">
        <v>0.2</v>
      </c>
      <c r="E50" s="83"/>
      <c r="F50" s="83"/>
    </row>
    <row r="51" spans="4:6" ht="12.75">
      <c r="D51" s="124">
        <v>0.3</v>
      </c>
      <c r="E51" s="124"/>
      <c r="F51" s="124"/>
    </row>
    <row r="52" spans="3:6" ht="12.75">
      <c r="C52" s="8" t="s">
        <v>28</v>
      </c>
      <c r="D52" s="83">
        <v>0.3</v>
      </c>
      <c r="E52" s="83"/>
      <c r="F52" s="83"/>
    </row>
    <row r="53" ht="12.75" customHeight="1" hidden="1">
      <c r="C53" s="1" t="s">
        <v>8</v>
      </c>
    </row>
    <row r="54" spans="3:6" ht="4.5" customHeight="1">
      <c r="C54" s="39"/>
      <c r="D54" s="39"/>
      <c r="E54" s="8"/>
      <c r="F54" s="8"/>
    </row>
    <row r="55" ht="12.75">
      <c r="C55" s="82"/>
    </row>
    <row r="56" ht="12.75">
      <c r="C56" s="86" t="s">
        <v>50</v>
      </c>
    </row>
    <row r="57" ht="13.5" customHeight="1"/>
    <row r="58" ht="12.75">
      <c r="C58" s="48"/>
    </row>
    <row r="59" ht="12.75">
      <c r="C59" s="8"/>
    </row>
    <row r="61" ht="9" customHeight="1"/>
    <row r="62" spans="2:6" ht="12.75">
      <c r="B62" s="25"/>
      <c r="C62" s="25"/>
      <c r="D62" s="25"/>
      <c r="E62" s="25"/>
      <c r="F62" s="25"/>
    </row>
    <row r="95" spans="2:3" ht="12.75">
      <c r="B95" s="15"/>
      <c r="C95" s="15"/>
    </row>
  </sheetData>
  <sheetProtection/>
  <mergeCells count="1">
    <mergeCell ref="C8:H8"/>
  </mergeCells>
  <printOptions horizontalCentered="1"/>
  <pageMargins left="1" right="1" top="1" bottom="1" header="0.5" footer="0.24"/>
  <pageSetup horizontalDpi="600" verticalDpi="600" orientation="portrait" scale="65" r:id="rId3"/>
  <legacyDrawing r:id="rId2"/>
  <oleObjects>
    <oleObject progId="MSPhotoEd.3" shapeId="15266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Utilities</dc:subject>
  <dc:creator>Economics &amp; Statistics Office</dc:creator>
  <cp:keywords/>
  <dc:description/>
  <cp:lastModifiedBy>Administrator</cp:lastModifiedBy>
  <cp:lastPrinted>2015-05-04T20:40:37Z</cp:lastPrinted>
  <dcterms:created xsi:type="dcterms:W3CDTF">2011-02-23T20:14:32Z</dcterms:created>
  <dcterms:modified xsi:type="dcterms:W3CDTF">2015-08-14T21:25:44Z</dcterms:modified>
  <cp:category/>
  <cp:version/>
  <cp:contentType/>
  <cp:contentStatus/>
</cp:coreProperties>
</file>