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05" firstSheet="1" activeTab="1"/>
  </bookViews>
  <sheets>
    <sheet name="Sheet1" sheetId="1" r:id="rId1"/>
    <sheet name="19.01a&amp;b" sheetId="2" r:id="rId2"/>
    <sheet name="19.02a&amp;b" sheetId="3" r:id="rId3"/>
    <sheet name="19.03 - 04" sheetId="4" r:id="rId4"/>
    <sheet name="19.05 - 06" sheetId="5" r:id="rId5"/>
  </sheets>
  <externalReferences>
    <externalReference r:id="rId8"/>
    <externalReference r:id="rId9"/>
  </externalReferences>
  <definedNames>
    <definedName name="_xlnm.Print_Area" localSheetId="1">'19.01a&amp;b'!$A$1:$H$38</definedName>
    <definedName name="_xlnm.Print_Area" localSheetId="2">'19.02a&amp;b'!$A$1:$I$35</definedName>
    <definedName name="_xlnm.Print_Area" localSheetId="3">'19.03 - 04'!$A$1:$I$31</definedName>
    <definedName name="_xlnm.Print_Area" localSheetId="4">'19.05 - 06'!$A$1:$I$33</definedName>
    <definedName name="_xlnm.Print_Area" localSheetId="0">'Sheet1'!$A$1:$L$102</definedName>
  </definedNames>
  <calcPr fullCalcOnLoad="1"/>
</workbook>
</file>

<file path=xl/comments1.xml><?xml version="1.0" encoding="utf-8"?>
<comments xmlns="http://schemas.openxmlformats.org/spreadsheetml/2006/main">
  <authors>
    <author>Maxwell_ev</author>
  </authors>
  <commentList>
    <comment ref="D21" authorId="0">
      <text>
        <r>
          <rPr>
            <b/>
            <sz val="8"/>
            <rFont val="Tahoma"/>
            <family val="2"/>
          </rPr>
          <t>Maxwell_ev:</t>
        </r>
        <r>
          <rPr>
            <sz val="8"/>
            <rFont val="Tahoma"/>
            <family val="2"/>
          </rPr>
          <t xml:space="preserve">
Excluded from Total as this output is not funded by Cabinet. Retained merely for Tracking purposes.</t>
        </r>
      </text>
    </comment>
    <comment ref="J84" authorId="0">
      <text>
        <r>
          <rPr>
            <b/>
            <sz val="8"/>
            <rFont val="Tahoma"/>
            <family val="2"/>
          </rPr>
          <t>Maxwell_ev:</t>
        </r>
        <r>
          <rPr>
            <sz val="8"/>
            <rFont val="Tahoma"/>
            <family val="2"/>
          </rPr>
          <t xml:space="preserve">
209 added with 28 of number of number of inspections (Licensed properties). See Invoicing Tab as at Oct'07
</t>
        </r>
      </text>
    </comment>
    <comment ref="K84" authorId="0">
      <text>
        <r>
          <rPr>
            <b/>
            <sz val="8"/>
            <rFont val="Tahoma"/>
            <family val="2"/>
          </rPr>
          <t>Maxwell_ev:</t>
        </r>
        <r>
          <rPr>
            <sz val="8"/>
            <rFont val="Tahoma"/>
            <family val="2"/>
          </rPr>
          <t xml:space="preserve">
Same as Oct</t>
        </r>
      </text>
    </comment>
    <comment ref="L84" authorId="0">
      <text>
        <r>
          <rPr>
            <b/>
            <sz val="8"/>
            <rFont val="Tahoma"/>
            <family val="2"/>
          </rPr>
          <t>Maxwell_ev:</t>
        </r>
        <r>
          <rPr>
            <sz val="8"/>
            <rFont val="Tahoma"/>
            <family val="2"/>
          </rPr>
          <t xml:space="preserve">
Same as Oct</t>
        </r>
      </text>
    </comment>
  </commentList>
</comments>
</file>

<file path=xl/sharedStrings.xml><?xml version="1.0" encoding="utf-8"?>
<sst xmlns="http://schemas.openxmlformats.org/spreadsheetml/2006/main" count="324" uniqueCount="266">
  <si>
    <t>Department of Environmental Health</t>
  </si>
  <si>
    <t>Telephone: (345)- 949-6696</t>
  </si>
  <si>
    <t>P.O. Box 1820</t>
  </si>
  <si>
    <t>Fax: (345)-949-4503</t>
  </si>
  <si>
    <t>Grand Cayman KY1-1109</t>
  </si>
  <si>
    <t xml:space="preserve">Invoice No.: </t>
  </si>
  <si>
    <t>Cayman Islands</t>
  </si>
  <si>
    <t xml:space="preserve">Invoice Date.: </t>
  </si>
  <si>
    <t>Output Number</t>
  </si>
  <si>
    <t>Output Descriptions</t>
  </si>
  <si>
    <t>% of Allocation utilized</t>
  </si>
  <si>
    <t>Total Year to Date</t>
  </si>
  <si>
    <t>EVH - 01</t>
  </si>
  <si>
    <t>Environmental Health Education and Promotion</t>
  </si>
  <si>
    <t>Number of school visits / promotions</t>
  </si>
  <si>
    <t>30-35</t>
  </si>
  <si>
    <t>Number of educational Lectures</t>
  </si>
  <si>
    <t>Number of production of Brochures</t>
  </si>
  <si>
    <t>4 - 6</t>
  </si>
  <si>
    <t>Number of Promotion Functions / Fairs</t>
  </si>
  <si>
    <t>5 - 7</t>
  </si>
  <si>
    <t>Number of Media Promotions</t>
  </si>
  <si>
    <t>25-35</t>
  </si>
  <si>
    <t>Number of Environmental  Health Education Packages distributed</t>
  </si>
  <si>
    <t>Total</t>
  </si>
  <si>
    <t>EVH - 04</t>
  </si>
  <si>
    <t>Waste Reduction /Recycling </t>
  </si>
  <si>
    <t>Processing  of contaminated used oil (gallons)</t>
  </si>
  <si>
    <t>5,000 – 10,000</t>
  </si>
  <si>
    <t xml:space="preserve"> Processing  of uncontaminated used oil (gallons)</t>
  </si>
  <si>
    <t>20,000 – 25,000</t>
  </si>
  <si>
    <t xml:space="preserve"> Processing  of recyclable paper products (tons)</t>
  </si>
  <si>
    <t>50 - 75</t>
  </si>
  <si>
    <t xml:space="preserve"> Processing  of recyclable used batteries (tons)</t>
  </si>
  <si>
    <t>100 - 200</t>
  </si>
  <si>
    <t>Unfunded by Cabinet</t>
  </si>
  <si>
    <t xml:space="preserve"> Processing  of recyclable aluminum products (tons)</t>
  </si>
  <si>
    <t xml:space="preserve">Management of other recyclable products (tons) </t>
  </si>
  <si>
    <t>1200 – 1400</t>
  </si>
  <si>
    <t xml:space="preserve"> Tons of recyclable collected</t>
  </si>
  <si>
    <t>500 – 600</t>
  </si>
  <si>
    <t xml:space="preserve"> Processing of  Derelict Vehicles</t>
  </si>
  <si>
    <t>249 - 350</t>
  </si>
  <si>
    <t>EVH - 05</t>
  </si>
  <si>
    <t>Waste Disposal</t>
  </si>
  <si>
    <t xml:space="preserve"> Number of landfills managed:</t>
  </si>
  <si>
    <t xml:space="preserve">Total waste managed at the landfills (tons): </t>
  </si>
  <si>
    <t xml:space="preserve">Total  waste incinerated / managed (tons): </t>
  </si>
  <si>
    <t>Island-Wide Clean-up</t>
  </si>
  <si>
    <t>EVH - 08</t>
  </si>
  <si>
    <t>Rodent Control</t>
  </si>
  <si>
    <t>Number of rodent control inspections of government buildings</t>
  </si>
  <si>
    <t>Number of routine control inspections residential properties</t>
  </si>
  <si>
    <t xml:space="preserve">Number of commercial &amp; institutional properties baited </t>
  </si>
  <si>
    <t>5-10</t>
  </si>
  <si>
    <t>Number of response to rodent control requests/complaints</t>
  </si>
  <si>
    <t>250-450</t>
  </si>
  <si>
    <t xml:space="preserve">Number of de-ratting certificates inspections </t>
  </si>
  <si>
    <t>Number of leaflets on rodent control issued</t>
  </si>
  <si>
    <t>EVH - 09</t>
  </si>
  <si>
    <t>Food Safety and Hygiene Surveillance</t>
  </si>
  <si>
    <t xml:space="preserve">Number of Food handlers training course: </t>
  </si>
  <si>
    <t xml:space="preserve">Number of Food handlers trained: </t>
  </si>
  <si>
    <t>350-400</t>
  </si>
  <si>
    <t xml:space="preserve">Number of Inspections of food establishments: </t>
  </si>
  <si>
    <t xml:space="preserve">Number of Inspections of imported containers: </t>
  </si>
  <si>
    <t>Number of Special food condemnation inspections:</t>
  </si>
  <si>
    <t xml:space="preserve">Number of Local meat slaughter inspection: </t>
  </si>
  <si>
    <t xml:space="preserve">Number of Procurement of  samples: </t>
  </si>
  <si>
    <t>100 - 150</t>
  </si>
  <si>
    <t xml:space="preserve">Number of Food related complaints investigated </t>
  </si>
  <si>
    <t>15-25</t>
  </si>
  <si>
    <t xml:space="preserve">Number of Food-borne illness investigations: </t>
  </si>
  <si>
    <t>2-4</t>
  </si>
  <si>
    <t xml:space="preserve">Number of Food advice reports: </t>
  </si>
  <si>
    <t>1-3</t>
  </si>
  <si>
    <t>Number of Food recall surveillance</t>
  </si>
  <si>
    <t>150-200</t>
  </si>
  <si>
    <t>EVH - 10</t>
  </si>
  <si>
    <t>Environmental Health Laboratory Services</t>
  </si>
  <si>
    <t>No. of Potable water samples analyzed and reported on</t>
  </si>
  <si>
    <t xml:space="preserve">Number of Swimming pool samples analyzed </t>
  </si>
  <si>
    <t xml:space="preserve">Number of Beach water samples analyzed </t>
  </si>
  <si>
    <t>Number of Dialysis water samples analyzed</t>
  </si>
  <si>
    <t>Number of Disinfections samples analyzed</t>
  </si>
  <si>
    <t>55-60</t>
  </si>
  <si>
    <t>Number of Food samples analyzed</t>
  </si>
  <si>
    <t>Number of Special projects samples analyzed</t>
  </si>
  <si>
    <t>35-40</t>
  </si>
  <si>
    <t>Number of Training and seminars delivered and presented</t>
  </si>
  <si>
    <t>6-8</t>
  </si>
  <si>
    <t xml:space="preserve">No. of Indoor air quality assessments conducted &amp; reported </t>
  </si>
  <si>
    <t>Number of Noise assessments conducted and reported</t>
  </si>
  <si>
    <t>Number of Used oil samples conducted</t>
  </si>
  <si>
    <t>EVH - 11</t>
  </si>
  <si>
    <t xml:space="preserve">Environmental  Engineering and Development Control </t>
  </si>
  <si>
    <t xml:space="preserve">Number of  Reports on plan review applications </t>
  </si>
  <si>
    <t>No. of  Inspections &amp; Reports for Certificate of Occupancy(CO)</t>
  </si>
  <si>
    <t>125-150</t>
  </si>
  <si>
    <t>Number of  Engineering advice and reports</t>
  </si>
  <si>
    <t>70-75</t>
  </si>
  <si>
    <t>Number of  Engineering Monitoring Inspections</t>
  </si>
  <si>
    <t>255-275</t>
  </si>
  <si>
    <t>Number of New vaults inspected</t>
  </si>
  <si>
    <t>Number of Other cemetery works / projects</t>
  </si>
  <si>
    <t>Number of Cemetery capacity reports</t>
  </si>
  <si>
    <t>3 - 4</t>
  </si>
  <si>
    <t xml:space="preserve">No. of Vaults constructed  to maintain cemetery capacity </t>
  </si>
  <si>
    <t>110 - 120</t>
  </si>
  <si>
    <t>Number of Cemetery vaults prepared prior to burial</t>
  </si>
  <si>
    <t>EVH - 14</t>
  </si>
  <si>
    <t>Hazardous Waste and Emergency Management</t>
  </si>
  <si>
    <t>Number of Response to all hazardous material incidents</t>
  </si>
  <si>
    <t>Number of  disaster management response</t>
  </si>
  <si>
    <t>3 - 5</t>
  </si>
  <si>
    <t>Number of Inspections and reports of potentially hazardous sites</t>
  </si>
  <si>
    <t>Number of Response drill</t>
  </si>
  <si>
    <t>Shipment of hazardous waste products (gallons)</t>
  </si>
  <si>
    <t>Number of Identification of Unknown Chemicals (containers)</t>
  </si>
  <si>
    <t>30-40</t>
  </si>
  <si>
    <t>EVH - 15</t>
  </si>
  <si>
    <t xml:space="preserve">Policy Advice </t>
  </si>
  <si>
    <t>Number of replies to Parliamentary Questions.</t>
  </si>
  <si>
    <t>Number of replies to Correspondence.</t>
  </si>
  <si>
    <t>Number of speeches and briefing notes.</t>
  </si>
  <si>
    <t>Number of Technical Reports.</t>
  </si>
  <si>
    <t>Number of  Boards / Committees served on and supported.</t>
  </si>
  <si>
    <t>Number of meetings and hearings attended.</t>
  </si>
  <si>
    <t>25 - 30</t>
  </si>
  <si>
    <t>Number of capacity Planning Reports.</t>
  </si>
  <si>
    <t>2 - 3</t>
  </si>
  <si>
    <t>Number of monthly, quarterly and annual reports.</t>
  </si>
  <si>
    <t>EVH 17  Formerly      EVH  (7,12&amp;13)</t>
  </si>
  <si>
    <t>Environmental Health Monitoring Services</t>
  </si>
  <si>
    <t>Number of monitoring inspections of premises</t>
  </si>
  <si>
    <t>1800-2000</t>
  </si>
  <si>
    <t xml:space="preserve">Number of Complaints investigated                                                                      </t>
  </si>
  <si>
    <t xml:space="preserve">Number of Training courses                                                                      </t>
  </si>
  <si>
    <t>Number of operatives trained</t>
  </si>
  <si>
    <t>Number of Procurement of water samples</t>
  </si>
  <si>
    <t xml:space="preserve">Number of Public housing and accommodation reports </t>
  </si>
  <si>
    <t>Number of Reports and correspondence</t>
  </si>
  <si>
    <t>Number of Abatement Notices served</t>
  </si>
  <si>
    <t>15-20</t>
  </si>
  <si>
    <t xml:space="preserve">Number of briefs to Legal Dept </t>
  </si>
  <si>
    <t xml:space="preserve">EVH 18   </t>
  </si>
  <si>
    <t xml:space="preserve"> Collection of Solid  Waste and Litter Control</t>
  </si>
  <si>
    <t>Waste collected from commercial and residential  (in tons)</t>
  </si>
  <si>
    <t>Miles of street receiving litter collection</t>
  </si>
  <si>
    <t>4000-6000</t>
  </si>
  <si>
    <t xml:space="preserve">Number of container or grab truck services provided </t>
  </si>
  <si>
    <t>Formerly   EVH  (2,3 &amp; 6)</t>
  </si>
  <si>
    <t>Number of community related services managed</t>
  </si>
  <si>
    <t>45-55</t>
  </si>
  <si>
    <t xml:space="preserve">Total Cabinet Appropriation </t>
  </si>
  <si>
    <t>Total Cost per Month</t>
  </si>
  <si>
    <t>Accumulated Cost per month/ Running Balance</t>
  </si>
  <si>
    <t>EVH 1</t>
  </si>
  <si>
    <t>EVH 8</t>
  </si>
  <si>
    <t>EVH 9</t>
  </si>
  <si>
    <t>EVH 10</t>
  </si>
  <si>
    <t>EVH 11</t>
  </si>
  <si>
    <t>Environmental Engineering and Development Control</t>
  </si>
  <si>
    <t>EVH 17</t>
  </si>
  <si>
    <t>EVH 14</t>
  </si>
  <si>
    <t>EVH 5</t>
  </si>
  <si>
    <t>EVH 18</t>
  </si>
  <si>
    <t>Collection and Disposal of Waste</t>
  </si>
  <si>
    <t>EVH 15</t>
  </si>
  <si>
    <t>Ministerial Servicing to the Minister of Communications, Works and Infrastructure</t>
  </si>
  <si>
    <t>8 - 10</t>
  </si>
  <si>
    <t/>
  </si>
  <si>
    <t>6 - 8</t>
  </si>
  <si>
    <t>5000-7000</t>
  </si>
  <si>
    <r>
      <rPr>
        <b/>
        <sz val="10"/>
        <color indexed="8"/>
        <rFont val="Times New Roman"/>
        <family val="1"/>
      </rPr>
      <t>160000</t>
    </r>
    <r>
      <rPr>
        <b/>
        <sz val="10"/>
        <rFont val="Times New Roman"/>
        <family val="1"/>
      </rPr>
      <t xml:space="preserve"> - 180000</t>
    </r>
  </si>
  <si>
    <t>250-270</t>
  </si>
  <si>
    <t>3,000-3,500</t>
  </si>
  <si>
    <t>18 - 20</t>
  </si>
  <si>
    <t>20-30</t>
  </si>
  <si>
    <t>900-1000</t>
  </si>
  <si>
    <t>50 - 60</t>
  </si>
  <si>
    <t>100 - 125</t>
  </si>
  <si>
    <t>250-350</t>
  </si>
  <si>
    <t>100-110</t>
  </si>
  <si>
    <t>75-85</t>
  </si>
  <si>
    <t>3-4</t>
  </si>
  <si>
    <t>12-14</t>
  </si>
  <si>
    <t>1600-1800</t>
  </si>
  <si>
    <t>700-800</t>
  </si>
  <si>
    <t>60000-80000</t>
  </si>
  <si>
    <t>Outputs Delivered July - June 1213</t>
  </si>
  <si>
    <t>Delivered - July 2012</t>
  </si>
  <si>
    <t>Delivered - Aug 2012</t>
  </si>
  <si>
    <t>Delivered - Sept 2012</t>
  </si>
  <si>
    <t>Delivered - Oct 2012</t>
  </si>
  <si>
    <t>Delivered - Nov 2012</t>
  </si>
  <si>
    <t>Delivered - Dec 2012</t>
  </si>
  <si>
    <t>Total - 2012/13</t>
  </si>
  <si>
    <t>275 - 300</t>
  </si>
  <si>
    <t>2,500 - 3,000</t>
  </si>
  <si>
    <t>10-15</t>
  </si>
  <si>
    <t>275-325</t>
  </si>
  <si>
    <t>700-900</t>
  </si>
  <si>
    <t>100 - 120</t>
  </si>
  <si>
    <t>175-225</t>
  </si>
  <si>
    <t>40-50</t>
  </si>
  <si>
    <t>N/A</t>
  </si>
  <si>
    <t>1200-1400</t>
  </si>
  <si>
    <t>20,000-25,000</t>
  </si>
  <si>
    <t>25 - 35</t>
  </si>
  <si>
    <t>65-85</t>
  </si>
  <si>
    <t>Indicators</t>
  </si>
  <si>
    <t>19.01b</t>
  </si>
  <si>
    <t>19.01a</t>
  </si>
  <si>
    <t>19.02a</t>
  </si>
  <si>
    <t>19.02b</t>
  </si>
  <si>
    <t>Processing  of uncontaminated used oil (gallons)</t>
  </si>
  <si>
    <t>Processing  of recyclable paper products (tons)</t>
  </si>
  <si>
    <t>Processing  of recyclable used batteries (tons)</t>
  </si>
  <si>
    <t>Processing  of recyclable aluminum products (tons)</t>
  </si>
  <si>
    <t>Tons of recyclable collected</t>
  </si>
  <si>
    <t>Processing of  Derelict Vehicles</t>
  </si>
  <si>
    <t>Number of landfills managed:</t>
  </si>
  <si>
    <t>Jan -Dec 2012</t>
  </si>
  <si>
    <r>
      <rPr>
        <b/>
        <sz val="10"/>
        <color indexed="8"/>
        <rFont val="Arial"/>
        <family val="2"/>
      </rPr>
      <t>Note:</t>
    </r>
    <r>
      <rPr>
        <sz val="10"/>
        <color theme="1"/>
        <rFont val="Arial"/>
        <family val="2"/>
      </rPr>
      <t xml:space="preserve"> Waste Reduction and Recycling only available for year 2008</t>
    </r>
  </si>
  <si>
    <t>Source: Department of Environmental Health</t>
  </si>
  <si>
    <t>Indicator</t>
  </si>
  <si>
    <t>Food handlers trained</t>
  </si>
  <si>
    <t>Inspections of food establishments</t>
  </si>
  <si>
    <t>Inspections of imported containers</t>
  </si>
  <si>
    <t>Special food condemnation inspections</t>
  </si>
  <si>
    <t>Local meat slaughter inspection</t>
  </si>
  <si>
    <t xml:space="preserve">Food related complaints investigated </t>
  </si>
  <si>
    <t>Food-borne illness investigations</t>
  </si>
  <si>
    <t>Food recall surveillance</t>
  </si>
  <si>
    <t xml:space="preserve">commercial &amp; institutional properties baited </t>
  </si>
  <si>
    <t xml:space="preserve">Commercial &amp; institutional properties baited </t>
  </si>
  <si>
    <t>Response to rodent control requests/complaints</t>
  </si>
  <si>
    <t xml:space="preserve">De-ratting certificates inspections </t>
  </si>
  <si>
    <t xml:space="preserve">Complaints investigated                                                                      </t>
  </si>
  <si>
    <t>Procurement of water samples</t>
  </si>
  <si>
    <t>Abatement Notices served</t>
  </si>
  <si>
    <t>Potable water samples analyzed and reported on</t>
  </si>
  <si>
    <t xml:space="preserve">Swimming pool samples analyzed </t>
  </si>
  <si>
    <t>Disinfections samples analyzed</t>
  </si>
  <si>
    <t>Food samples analyzed</t>
  </si>
  <si>
    <t>Training and seminars delivered and presented</t>
  </si>
  <si>
    <t xml:space="preserve">Indoor air quality assessments conducted &amp; reported </t>
  </si>
  <si>
    <t xml:space="preserve">Sewage samples analyzed </t>
  </si>
  <si>
    <t xml:space="preserve">Beach water samples analyzed </t>
  </si>
  <si>
    <t>Dialysis water samples analyzed</t>
  </si>
  <si>
    <t>Special projects samples analyzed</t>
  </si>
  <si>
    <t>Noise assessments conducted and reported</t>
  </si>
  <si>
    <t>Used oil samples conducted</t>
  </si>
  <si>
    <r>
      <t xml:space="preserve">Source: </t>
    </r>
    <r>
      <rPr>
        <sz val="10"/>
        <rFont val="Arial"/>
        <family val="2"/>
      </rPr>
      <t>Department of Environmental Health</t>
    </r>
  </si>
  <si>
    <t>Waste collected from commercial and residential  (tons)</t>
  </si>
  <si>
    <t xml:space="preserve">                            Waste Reduction and Recycling, 2008</t>
  </si>
  <si>
    <t>..</t>
  </si>
  <si>
    <t>STATISTICAL COMPENDIUM 2013</t>
  </si>
  <si>
    <t>Waste Disposal, 2008 - 2012</t>
  </si>
  <si>
    <t>Collection of Solid Waste and Litter Control, 2008 - 2012</t>
  </si>
  <si>
    <t>Hazardous Waste and Emergency Management, 2008 - 2012</t>
  </si>
  <si>
    <t>Food Safety and Hygiene Surveillance , 2008-2012</t>
  </si>
  <si>
    <t>Environmental Health Laboratory Services, 2008 - 2012</t>
  </si>
  <si>
    <t>Environmental Health Monitoring Services, 2008 - 2012</t>
  </si>
  <si>
    <t>Rodent Control, 2008 - 2012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</si>
</sst>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#,##0.0"/>
    <numFmt numFmtId="168" formatCode="_(* #,##0.0_);_(* \(#,##0.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1"/>
      <name val="Helvetic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10"/>
      <name val="Helvetica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33" borderId="13" xfId="0" applyNumberFormat="1" applyFont="1" applyFill="1" applyBorder="1" applyAlignment="1" quotePrefix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3" fontId="3" fillId="33" borderId="15" xfId="42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3" fontId="6" fillId="33" borderId="16" xfId="42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16" fontId="6" fillId="33" borderId="13" xfId="0" applyNumberFormat="1" applyFont="1" applyFill="1" applyBorder="1" applyAlignment="1" quotePrefix="1">
      <alignment horizontal="center"/>
    </xf>
    <xf numFmtId="0" fontId="7" fillId="33" borderId="17" xfId="0" applyFont="1" applyFill="1" applyBorder="1" applyAlignment="1">
      <alignment wrapText="1"/>
    </xf>
    <xf numFmtId="49" fontId="6" fillId="33" borderId="12" xfId="0" applyNumberFormat="1" applyFont="1" applyFill="1" applyBorder="1" applyAlignment="1" quotePrefix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49" fontId="6" fillId="33" borderId="13" xfId="0" applyNumberFormat="1" applyFont="1" applyFill="1" applyBorder="1" applyAlignment="1" quotePrefix="1">
      <alignment horizontal="center"/>
    </xf>
    <xf numFmtId="0" fontId="16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43" fontId="3" fillId="33" borderId="14" xfId="42" applyFont="1" applyFill="1" applyBorder="1" applyAlignment="1">
      <alignment horizontal="center"/>
    </xf>
    <xf numFmtId="43" fontId="6" fillId="33" borderId="19" xfId="42" applyFont="1" applyFill="1" applyBorder="1" applyAlignment="1">
      <alignment horizontal="center"/>
    </xf>
    <xf numFmtId="43" fontId="3" fillId="0" borderId="0" xfId="42" applyFont="1" applyAlignment="1">
      <alignment/>
    </xf>
    <xf numFmtId="43" fontId="3" fillId="33" borderId="20" xfId="42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43" fontId="2" fillId="33" borderId="0" xfId="42" applyFont="1" applyFill="1" applyAlignment="1">
      <alignment/>
    </xf>
    <xf numFmtId="43" fontId="3" fillId="33" borderId="0" xfId="42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7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43" fontId="65" fillId="33" borderId="13" xfId="42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10" fontId="66" fillId="33" borderId="15" xfId="42" applyNumberFormat="1" applyFont="1" applyFill="1" applyBorder="1" applyAlignment="1">
      <alignment horizontal="center"/>
    </xf>
    <xf numFmtId="49" fontId="67" fillId="33" borderId="13" xfId="0" applyNumberFormat="1" applyFont="1" applyFill="1" applyBorder="1" applyAlignment="1">
      <alignment horizontal="center"/>
    </xf>
    <xf numFmtId="10" fontId="67" fillId="33" borderId="16" xfId="42" applyNumberFormat="1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10" fontId="66" fillId="33" borderId="16" xfId="42" applyNumberFormat="1" applyFont="1" applyFill="1" applyBorder="1" applyAlignment="1">
      <alignment horizontal="center"/>
    </xf>
    <xf numFmtId="49" fontId="67" fillId="33" borderId="12" xfId="0" applyNumberFormat="1" applyFont="1" applyFill="1" applyBorder="1" applyAlignment="1">
      <alignment horizontal="center"/>
    </xf>
    <xf numFmtId="10" fontId="67" fillId="33" borderId="19" xfId="42" applyNumberFormat="1" applyFont="1" applyFill="1" applyBorder="1" applyAlignment="1">
      <alignment horizontal="center"/>
    </xf>
    <xf numFmtId="10" fontId="67" fillId="33" borderId="13" xfId="42" applyNumberFormat="1" applyFont="1" applyFill="1" applyBorder="1" applyAlignment="1">
      <alignment horizontal="center"/>
    </xf>
    <xf numFmtId="43" fontId="66" fillId="33" borderId="15" xfId="42" applyFont="1" applyFill="1" applyBorder="1" applyAlignment="1">
      <alignment horizontal="center"/>
    </xf>
    <xf numFmtId="43" fontId="66" fillId="33" borderId="20" xfId="42" applyFont="1" applyFill="1" applyBorder="1" applyAlignment="1">
      <alignment horizontal="center"/>
    </xf>
    <xf numFmtId="43" fontId="66" fillId="33" borderId="0" xfId="42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43" fontId="2" fillId="0" borderId="0" xfId="42" applyFont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1" fontId="9" fillId="33" borderId="17" xfId="0" applyNumberFormat="1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right"/>
    </xf>
    <xf numFmtId="43" fontId="10" fillId="33" borderId="15" xfId="42" applyFont="1" applyFill="1" applyBorder="1" applyAlignment="1">
      <alignment horizontal="right"/>
    </xf>
    <xf numFmtId="1" fontId="12" fillId="33" borderId="16" xfId="0" applyNumberFormat="1" applyFont="1" applyFill="1" applyBorder="1" applyAlignment="1">
      <alignment horizontal="right"/>
    </xf>
    <xf numFmtId="164" fontId="9" fillId="33" borderId="14" xfId="42" applyNumberFormat="1" applyFont="1" applyFill="1" applyBorder="1" applyAlignment="1">
      <alignment horizontal="right"/>
    </xf>
    <xf numFmtId="43" fontId="10" fillId="33" borderId="16" xfId="42" applyFont="1" applyFill="1" applyBorder="1" applyAlignment="1">
      <alignment horizontal="right"/>
    </xf>
    <xf numFmtId="43" fontId="10" fillId="33" borderId="16" xfId="42" applyFont="1" applyFill="1" applyBorder="1" applyAlignment="1">
      <alignment horizontal="right"/>
    </xf>
    <xf numFmtId="43" fontId="69" fillId="33" borderId="16" xfId="42" applyFont="1" applyFill="1" applyBorder="1" applyAlignment="1">
      <alignment horizontal="right"/>
    </xf>
    <xf numFmtId="43" fontId="9" fillId="33" borderId="17" xfId="42" applyFont="1" applyFill="1" applyBorder="1" applyAlignment="1">
      <alignment horizontal="right"/>
    </xf>
    <xf numFmtId="43" fontId="10" fillId="33" borderId="15" xfId="42" applyFont="1" applyFill="1" applyBorder="1" applyAlignment="1">
      <alignment horizontal="right"/>
    </xf>
    <xf numFmtId="43" fontId="10" fillId="33" borderId="14" xfId="42" applyFont="1" applyFill="1" applyBorder="1" applyAlignment="1">
      <alignment horizontal="right"/>
    </xf>
    <xf numFmtId="43" fontId="10" fillId="33" borderId="20" xfId="42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43" fontId="10" fillId="0" borderId="15" xfId="42" applyFont="1" applyBorder="1" applyAlignment="1">
      <alignment horizontal="center"/>
    </xf>
    <xf numFmtId="43" fontId="10" fillId="0" borderId="22" xfId="42" applyFont="1" applyBorder="1" applyAlignment="1">
      <alignment horizontal="center"/>
    </xf>
    <xf numFmtId="1" fontId="9" fillId="34" borderId="14" xfId="0" applyNumberFormat="1" applyFont="1" applyFill="1" applyBorder="1" applyAlignment="1">
      <alignment horizontal="center"/>
    </xf>
    <xf numFmtId="1" fontId="9" fillId="34" borderId="16" xfId="0" applyNumberFormat="1" applyFont="1" applyFill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43" fontId="10" fillId="0" borderId="16" xfId="42" applyFont="1" applyBorder="1" applyAlignment="1">
      <alignment horizontal="center"/>
    </xf>
    <xf numFmtId="43" fontId="10" fillId="0" borderId="23" xfId="42" applyFont="1" applyBorder="1" applyAlignment="1">
      <alignment horizontal="center"/>
    </xf>
    <xf numFmtId="43" fontId="10" fillId="0" borderId="24" xfId="42" applyFont="1" applyBorder="1" applyAlignment="1">
      <alignment horizontal="center"/>
    </xf>
    <xf numFmtId="43" fontId="15" fillId="0" borderId="16" xfId="42" applyFont="1" applyBorder="1" applyAlignment="1">
      <alignment horizontal="center"/>
    </xf>
    <xf numFmtId="43" fontId="15" fillId="0" borderId="24" xfId="42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3" fontId="10" fillId="0" borderId="24" xfId="42" applyFont="1" applyBorder="1" applyAlignment="1">
      <alignment horizontal="center"/>
    </xf>
    <xf numFmtId="43" fontId="15" fillId="0" borderId="23" xfId="42" applyFont="1" applyBorder="1" applyAlignment="1">
      <alignment horizontal="center"/>
    </xf>
    <xf numFmtId="43" fontId="10" fillId="0" borderId="16" xfId="42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43" fontId="15" fillId="0" borderId="14" xfId="42" applyFont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43" fontId="15" fillId="0" borderId="15" xfId="42" applyFont="1" applyBorder="1" applyAlignment="1">
      <alignment horizontal="center"/>
    </xf>
    <xf numFmtId="43" fontId="10" fillId="0" borderId="20" xfId="42" applyFont="1" applyFill="1" applyBorder="1" applyAlignment="1">
      <alignment horizontal="center"/>
    </xf>
    <xf numFmtId="43" fontId="10" fillId="0" borderId="20" xfId="42" applyFont="1" applyBorder="1" applyAlignment="1">
      <alignment horizontal="center"/>
    </xf>
    <xf numFmtId="164" fontId="2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7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64" fontId="20" fillId="0" borderId="0" xfId="42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20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4" fontId="22" fillId="0" borderId="0" xfId="42" applyNumberFormat="1" applyFont="1" applyFill="1" applyBorder="1" applyAlignment="1">
      <alignment horizontal="right" wrapText="1"/>
    </xf>
    <xf numFmtId="164" fontId="22" fillId="0" borderId="0" xfId="42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22" fillId="0" borderId="18" xfId="0" applyFont="1" applyFill="1" applyBorder="1" applyAlignment="1">
      <alignment horizontal="left"/>
    </xf>
    <xf numFmtId="164" fontId="22" fillId="0" borderId="18" xfId="42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20" fillId="0" borderId="0" xfId="42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right"/>
    </xf>
    <xf numFmtId="164" fontId="2" fillId="0" borderId="18" xfId="42" applyNumberFormat="1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0" fontId="2" fillId="0" borderId="25" xfId="0" applyFont="1" applyFill="1" applyBorder="1" applyAlignment="1">
      <alignment horizontal="left"/>
    </xf>
    <xf numFmtId="164" fontId="20" fillId="0" borderId="25" xfId="42" applyNumberFormat="1" applyFont="1" applyFill="1" applyBorder="1" applyAlignment="1">
      <alignment horizontal="right" wrapText="1"/>
    </xf>
    <xf numFmtId="164" fontId="20" fillId="0" borderId="25" xfId="42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22" fillId="0" borderId="0" xfId="42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64" fontId="20" fillId="0" borderId="0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5" xfId="0" applyNumberFormat="1" applyFill="1" applyBorder="1" applyAlignment="1">
      <alignment horizontal="center"/>
    </xf>
    <xf numFmtId="164" fontId="20" fillId="0" borderId="25" xfId="42" applyNumberFormat="1" applyFont="1" applyFill="1" applyBorder="1" applyAlignment="1">
      <alignment horizontal="right" wrapText="1"/>
    </xf>
    <xf numFmtId="164" fontId="20" fillId="0" borderId="25" xfId="42" applyNumberFormat="1" applyFont="1" applyFill="1" applyBorder="1" applyAlignment="1">
      <alignment/>
    </xf>
    <xf numFmtId="164" fontId="20" fillId="0" borderId="0" xfId="42" applyNumberFormat="1" applyFont="1" applyFill="1" applyAlignment="1">
      <alignment/>
    </xf>
    <xf numFmtId="0" fontId="1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164" fontId="22" fillId="0" borderId="0" xfId="42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20" fillId="0" borderId="18" xfId="42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right"/>
    </xf>
    <xf numFmtId="168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19.01: Total waste managed at the landfills 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435"/>
          <c:w val="0.929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v>Tons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'19.01a&amp;b'!$D$8:$H$8</c:f>
              <c:numCache/>
            </c:numRef>
          </c:cat>
          <c:val>
            <c:numRef>
              <c:f>'19.01a&amp;b'!$D$10:$H$10</c:f>
              <c:numCache/>
            </c:numRef>
          </c:val>
          <c:shape val="box"/>
        </c:ser>
        <c:shape val="box"/>
        <c:axId val="49315662"/>
        <c:axId val="41187775"/>
      </c:bar3D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26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15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3057525</xdr:colOff>
      <xdr:row>0</xdr:row>
      <xdr:rowOff>0</xdr:rowOff>
    </xdr:from>
    <xdr:to>
      <xdr:col>2</xdr:col>
      <xdr:colOff>3895725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14</xdr:row>
      <xdr:rowOff>76200</xdr:rowOff>
    </xdr:from>
    <xdr:to>
      <xdr:col>6</xdr:col>
      <xdr:colOff>723900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1905000" y="26193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2%20Compendium\Responses\DEH\Fiscal%202011-12%20DEH%20Monthy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OSEPH~1\LOCALS~1\Temp\Temporary%20Directory%207%20for%20Department_of_Environment_Compendium_Stats_2013.zip\Conch%20Survey\Actual%20Conch%20Averag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X6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ites"/>
      <sheetName val="Average"/>
      <sheetName val="1988-2012"/>
    </sheetNames>
    <sheetDataSet>
      <sheetData sheetId="2">
        <row r="2">
          <cell r="P2">
            <v>0.8220930232558139</v>
          </cell>
          <cell r="Q2">
            <v>1988</v>
          </cell>
        </row>
        <row r="3">
          <cell r="P3">
            <v>0.44021739130434784</v>
          </cell>
          <cell r="Q3">
            <v>1989</v>
          </cell>
        </row>
        <row r="6">
          <cell r="P6">
            <v>0.44751381215469616</v>
          </cell>
          <cell r="Q6">
            <v>1990</v>
          </cell>
        </row>
        <row r="9">
          <cell r="P9">
            <v>0.5684931506849316</v>
          </cell>
          <cell r="Q9">
            <v>1991</v>
          </cell>
        </row>
        <row r="10">
          <cell r="P10">
            <v>0.546692607003891</v>
          </cell>
          <cell r="Q10">
            <v>1992</v>
          </cell>
        </row>
        <row r="11">
          <cell r="P11">
            <v>0.34689725330620547</v>
          </cell>
          <cell r="Q11">
            <v>1993</v>
          </cell>
        </row>
        <row r="12">
          <cell r="P12">
            <v>0.2615769712140175</v>
          </cell>
          <cell r="Q12">
            <v>1994</v>
          </cell>
        </row>
        <row r="13">
          <cell r="P13">
            <v>0.3119918699186992</v>
          </cell>
          <cell r="Q13">
            <v>1995</v>
          </cell>
        </row>
        <row r="14">
          <cell r="P14">
            <v>0.19140225179119755</v>
          </cell>
          <cell r="Q14">
            <v>1996</v>
          </cell>
        </row>
        <row r="15">
          <cell r="P15">
            <v>0.2887323943661972</v>
          </cell>
          <cell r="Q15">
            <v>1997</v>
          </cell>
        </row>
        <row r="16">
          <cell r="P16">
            <v>0.6226415094339622</v>
          </cell>
          <cell r="Q16">
            <v>1998</v>
          </cell>
        </row>
        <row r="17">
          <cell r="P17">
            <v>0.29583333333333334</v>
          </cell>
          <cell r="Q17">
            <v>1999</v>
          </cell>
        </row>
        <row r="18">
          <cell r="P18">
            <v>0.22164948453608246</v>
          </cell>
          <cell r="Q18">
            <v>2000</v>
          </cell>
        </row>
        <row r="19">
          <cell r="P19">
            <v>0.2602591792656587</v>
          </cell>
          <cell r="Q19">
            <v>2001</v>
          </cell>
        </row>
        <row r="20">
          <cell r="P20">
            <v>0.3121852970795569</v>
          </cell>
          <cell r="Q20">
            <v>2002</v>
          </cell>
        </row>
        <row r="21">
          <cell r="P21">
            <v>0.2691891891891892</v>
          </cell>
          <cell r="Q21">
            <v>2003</v>
          </cell>
        </row>
        <row r="24">
          <cell r="P24">
            <v>0.28004956629491945</v>
          </cell>
          <cell r="Q24">
            <v>2004</v>
          </cell>
        </row>
        <row r="25">
          <cell r="P25">
            <v>0.28216216216216217</v>
          </cell>
          <cell r="Q25">
            <v>2005</v>
          </cell>
        </row>
        <row r="26">
          <cell r="P26">
            <v>0.23915343915343915</v>
          </cell>
          <cell r="Q26">
            <v>2006</v>
          </cell>
        </row>
        <row r="27">
          <cell r="P27">
            <v>0.35437430786268</v>
          </cell>
          <cell r="Q27">
            <v>2007</v>
          </cell>
        </row>
        <row r="28">
          <cell r="P28">
            <v>0.4309799789251844</v>
          </cell>
          <cell r="Q28">
            <v>2008</v>
          </cell>
        </row>
        <row r="29">
          <cell r="P29">
            <v>0.5142255005268704</v>
          </cell>
          <cell r="Q29">
            <v>2009</v>
          </cell>
        </row>
        <row r="30">
          <cell r="P30">
            <v>0.6381856540084389</v>
          </cell>
          <cell r="Q30">
            <v>2010</v>
          </cell>
        </row>
        <row r="31">
          <cell r="P31">
            <v>0.5178197064989518</v>
          </cell>
          <cell r="Q31">
            <v>2011</v>
          </cell>
        </row>
        <row r="32">
          <cell r="P32">
            <v>0.5283613445378151</v>
          </cell>
          <cell r="Q32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SheetLayoutView="100" workbookViewId="0" topLeftCell="A34">
      <pane xSplit="5" topLeftCell="M1" activePane="topRight" state="frozen"/>
      <selection pane="topLeft" activeCell="A1" sqref="A1"/>
      <selection pane="topRight" activeCell="A55" sqref="A55:IV55"/>
    </sheetView>
  </sheetViews>
  <sheetFormatPr defaultColWidth="9.140625" defaultRowHeight="12.75"/>
  <cols>
    <col min="1" max="1" width="15.00390625" style="19" customWidth="1"/>
    <col min="2" max="2" width="33.57421875" style="19" customWidth="1"/>
    <col min="3" max="3" width="65.57421875" style="19" customWidth="1"/>
    <col min="4" max="4" width="21.28125" style="46" bestFit="1" customWidth="1"/>
    <col min="5" max="5" width="13.140625" style="73" hidden="1" customWidth="1"/>
    <col min="6" max="6" width="23.28125" style="75" customWidth="1"/>
    <col min="7" max="7" width="20.8515625" style="90" customWidth="1"/>
    <col min="8" max="8" width="20.8515625" style="91" customWidth="1"/>
    <col min="9" max="9" width="27.57421875" style="91" bestFit="1" customWidth="1"/>
    <col min="10" max="10" width="26.28125" style="92" bestFit="1" customWidth="1"/>
    <col min="11" max="11" width="20.8515625" style="92" customWidth="1"/>
    <col min="12" max="12" width="20.8515625" style="92" bestFit="1" customWidth="1"/>
    <col min="13" max="13" width="20.8515625" style="92" customWidth="1"/>
    <col min="14" max="14" width="9.140625" style="5" customWidth="1"/>
    <col min="15" max="15" width="18.140625" style="5" customWidth="1"/>
    <col min="16" max="16384" width="9.140625" style="5" customWidth="1"/>
  </cols>
  <sheetData>
    <row r="1" spans="1:6" ht="15">
      <c r="A1" s="1" t="s">
        <v>0</v>
      </c>
      <c r="B1" s="2"/>
      <c r="C1" s="3"/>
      <c r="D1" s="4"/>
      <c r="E1" s="57"/>
      <c r="F1" s="75" t="s">
        <v>1</v>
      </c>
    </row>
    <row r="2" spans="1:6" ht="15">
      <c r="A2" s="6" t="s">
        <v>2</v>
      </c>
      <c r="B2" s="7"/>
      <c r="C2" s="3"/>
      <c r="D2" s="4"/>
      <c r="E2" s="57"/>
      <c r="F2" s="76" t="s">
        <v>3</v>
      </c>
    </row>
    <row r="3" spans="1:6" ht="15">
      <c r="A3" s="3" t="s">
        <v>4</v>
      </c>
      <c r="B3" s="3"/>
      <c r="C3" s="3"/>
      <c r="D3" s="4"/>
      <c r="E3" s="57"/>
      <c r="F3" s="76" t="s">
        <v>5</v>
      </c>
    </row>
    <row r="4" spans="1:6" ht="15">
      <c r="A4" s="3" t="s">
        <v>6</v>
      </c>
      <c r="B4" s="3"/>
      <c r="C4" s="3"/>
      <c r="D4" s="4"/>
      <c r="E4" s="57"/>
      <c r="F4" s="76" t="s">
        <v>7</v>
      </c>
    </row>
    <row r="5" spans="1:13" ht="45">
      <c r="A5" s="8" t="s">
        <v>8</v>
      </c>
      <c r="B5" s="8" t="s">
        <v>9</v>
      </c>
      <c r="C5" s="8" t="s">
        <v>190</v>
      </c>
      <c r="D5" s="9" t="s">
        <v>197</v>
      </c>
      <c r="E5" s="58" t="s">
        <v>10</v>
      </c>
      <c r="F5" s="77" t="s">
        <v>11</v>
      </c>
      <c r="G5" s="93" t="s">
        <v>191</v>
      </c>
      <c r="H5" s="93" t="s">
        <v>192</v>
      </c>
      <c r="I5" s="93" t="s">
        <v>193</v>
      </c>
      <c r="J5" s="93" t="s">
        <v>194</v>
      </c>
      <c r="K5" s="93" t="s">
        <v>195</v>
      </c>
      <c r="L5" s="93" t="s">
        <v>196</v>
      </c>
      <c r="M5" s="126" t="s">
        <v>223</v>
      </c>
    </row>
    <row r="6" spans="1:13" ht="15.75">
      <c r="A6" s="49" t="s">
        <v>12</v>
      </c>
      <c r="B6" s="137" t="s">
        <v>13</v>
      </c>
      <c r="C6" s="10" t="s">
        <v>14</v>
      </c>
      <c r="D6" s="11" t="s">
        <v>15</v>
      </c>
      <c r="E6" s="59"/>
      <c r="F6" s="78">
        <f aca="true" t="shared" si="0" ref="F6:F12">SUM(G6:L6)</f>
        <v>17</v>
      </c>
      <c r="G6" s="94">
        <v>6</v>
      </c>
      <c r="H6" s="95">
        <v>1</v>
      </c>
      <c r="I6" s="94">
        <v>4</v>
      </c>
      <c r="J6" s="96">
        <v>5</v>
      </c>
      <c r="K6" s="96">
        <v>0</v>
      </c>
      <c r="L6" s="96">
        <v>1</v>
      </c>
      <c r="M6" s="127">
        <f>+'[1]Sheet1'!$X$6+F6</f>
        <v>32</v>
      </c>
    </row>
    <row r="7" spans="1:13" ht="15" customHeight="1">
      <c r="A7" s="15"/>
      <c r="B7" s="138"/>
      <c r="C7" s="12" t="s">
        <v>16</v>
      </c>
      <c r="D7" s="13" t="s">
        <v>170</v>
      </c>
      <c r="E7" s="60"/>
      <c r="F7" s="79">
        <f t="shared" si="0"/>
        <v>0</v>
      </c>
      <c r="G7" s="94">
        <v>0</v>
      </c>
      <c r="H7" s="97">
        <v>0</v>
      </c>
      <c r="I7" s="94">
        <v>0</v>
      </c>
      <c r="J7" s="98">
        <v>0</v>
      </c>
      <c r="K7" s="98">
        <v>0</v>
      </c>
      <c r="L7" s="98">
        <v>0</v>
      </c>
      <c r="M7" s="127">
        <f>+'[1]Sheet1'!$X$6+F7</f>
        <v>15</v>
      </c>
    </row>
    <row r="8" spans="1:13" ht="15.75">
      <c r="A8" s="15"/>
      <c r="B8" s="15"/>
      <c r="C8" s="12" t="s">
        <v>17</v>
      </c>
      <c r="D8" s="14" t="s">
        <v>18</v>
      </c>
      <c r="E8" s="60"/>
      <c r="F8" s="79">
        <f t="shared" si="0"/>
        <v>2</v>
      </c>
      <c r="G8" s="94">
        <v>0</v>
      </c>
      <c r="H8" s="97">
        <v>1</v>
      </c>
      <c r="I8" s="94">
        <v>0</v>
      </c>
      <c r="J8" s="98">
        <v>0</v>
      </c>
      <c r="K8" s="98">
        <v>1</v>
      </c>
      <c r="L8" s="98">
        <v>0</v>
      </c>
      <c r="M8" s="127">
        <f>+'[1]Sheet1'!$X$6+F8</f>
        <v>17</v>
      </c>
    </row>
    <row r="9" spans="1:13" ht="15.75">
      <c r="A9" s="50" t="s">
        <v>171</v>
      </c>
      <c r="B9" s="15"/>
      <c r="C9" s="12" t="s">
        <v>19</v>
      </c>
      <c r="D9" s="31" t="s">
        <v>172</v>
      </c>
      <c r="E9" s="60"/>
      <c r="F9" s="79">
        <f t="shared" si="0"/>
        <v>5</v>
      </c>
      <c r="G9" s="94">
        <v>2</v>
      </c>
      <c r="H9" s="97">
        <v>2</v>
      </c>
      <c r="I9" s="94">
        <v>0</v>
      </c>
      <c r="J9" s="98">
        <v>0</v>
      </c>
      <c r="K9" s="98">
        <v>1</v>
      </c>
      <c r="L9" s="98">
        <v>0</v>
      </c>
      <c r="M9" s="127">
        <f>+'[1]Sheet1'!$X$6+F9</f>
        <v>20</v>
      </c>
    </row>
    <row r="10" spans="1:13" ht="15.75">
      <c r="A10" s="15"/>
      <c r="B10" s="15"/>
      <c r="C10" s="12" t="s">
        <v>21</v>
      </c>
      <c r="D10" s="14" t="s">
        <v>22</v>
      </c>
      <c r="E10" s="60"/>
      <c r="F10" s="79">
        <f t="shared" si="0"/>
        <v>14</v>
      </c>
      <c r="G10" s="94">
        <v>0</v>
      </c>
      <c r="H10" s="97">
        <v>0</v>
      </c>
      <c r="I10" s="94">
        <v>4</v>
      </c>
      <c r="J10" s="98">
        <v>2</v>
      </c>
      <c r="K10" s="98">
        <v>5</v>
      </c>
      <c r="L10" s="98">
        <v>3</v>
      </c>
      <c r="M10" s="127">
        <f>+'[1]Sheet1'!$X$6+F10</f>
        <v>29</v>
      </c>
    </row>
    <row r="11" spans="1:13" ht="15.75">
      <c r="A11" s="15"/>
      <c r="B11" s="15"/>
      <c r="C11" s="12" t="s">
        <v>23</v>
      </c>
      <c r="D11" s="14" t="s">
        <v>173</v>
      </c>
      <c r="E11" s="60"/>
      <c r="F11" s="79">
        <f t="shared" si="0"/>
        <v>1185</v>
      </c>
      <c r="G11" s="94">
        <v>195</v>
      </c>
      <c r="H11" s="97">
        <v>25</v>
      </c>
      <c r="I11" s="94">
        <v>620</v>
      </c>
      <c r="J11" s="98">
        <v>125</v>
      </c>
      <c r="K11" s="98">
        <v>200</v>
      </c>
      <c r="L11" s="98">
        <v>20</v>
      </c>
      <c r="M11" s="127">
        <f>+'[1]Sheet1'!$X$6+F11</f>
        <v>1200</v>
      </c>
    </row>
    <row r="12" spans="1:13" ht="16.5" hidden="1" thickBot="1">
      <c r="A12" s="15"/>
      <c r="B12" s="15"/>
      <c r="C12" s="16" t="s">
        <v>24</v>
      </c>
      <c r="D12" s="17">
        <v>119950</v>
      </c>
      <c r="E12" s="61">
        <f>+F12/D12</f>
        <v>0</v>
      </c>
      <c r="F12" s="80">
        <f t="shared" si="0"/>
        <v>0</v>
      </c>
      <c r="G12" s="99"/>
      <c r="H12" s="99"/>
      <c r="I12" s="100"/>
      <c r="J12" s="99"/>
      <c r="K12" s="99"/>
      <c r="L12" s="99"/>
      <c r="M12" s="127">
        <f>+'[1]Sheet1'!$X$6+F12</f>
        <v>15</v>
      </c>
    </row>
    <row r="13" spans="1:13" s="18" customFormat="1" ht="15.75" hidden="1">
      <c r="A13" s="49" t="s">
        <v>25</v>
      </c>
      <c r="B13" s="32" t="s">
        <v>26</v>
      </c>
      <c r="C13" s="12" t="s">
        <v>27</v>
      </c>
      <c r="D13" s="14" t="s">
        <v>28</v>
      </c>
      <c r="E13" s="60"/>
      <c r="F13" s="79"/>
      <c r="G13" s="101"/>
      <c r="H13" s="101"/>
      <c r="I13" s="101"/>
      <c r="J13" s="101"/>
      <c r="K13" s="101"/>
      <c r="L13" s="101"/>
      <c r="M13" s="127">
        <f>+'[1]Sheet1'!$X$6+F13</f>
        <v>15</v>
      </c>
    </row>
    <row r="14" spans="1:13" s="18" customFormat="1" ht="15.75" hidden="1">
      <c r="A14" s="15"/>
      <c r="B14" s="51"/>
      <c r="C14" s="12" t="s">
        <v>29</v>
      </c>
      <c r="D14" s="14" t="s">
        <v>30</v>
      </c>
      <c r="E14" s="60"/>
      <c r="F14" s="79"/>
      <c r="G14" s="101"/>
      <c r="H14" s="101"/>
      <c r="I14" s="101"/>
      <c r="J14" s="101"/>
      <c r="K14" s="101"/>
      <c r="L14" s="101"/>
      <c r="M14" s="127">
        <f>+'[1]Sheet1'!$X$6+F14</f>
        <v>15</v>
      </c>
    </row>
    <row r="15" spans="1:13" s="18" customFormat="1" ht="15.75" hidden="1">
      <c r="A15" s="15"/>
      <c r="B15" s="51"/>
      <c r="C15" s="12" t="s">
        <v>31</v>
      </c>
      <c r="D15" s="14" t="s">
        <v>32</v>
      </c>
      <c r="E15" s="60"/>
      <c r="F15" s="79"/>
      <c r="G15" s="101"/>
      <c r="H15" s="101"/>
      <c r="I15" s="101"/>
      <c r="J15" s="101"/>
      <c r="K15" s="101"/>
      <c r="L15" s="101"/>
      <c r="M15" s="127">
        <f>+'[1]Sheet1'!$X$6+F15</f>
        <v>15</v>
      </c>
    </row>
    <row r="16" spans="1:13" s="18" customFormat="1" ht="15.75" hidden="1">
      <c r="A16" s="15"/>
      <c r="B16" s="51"/>
      <c r="C16" s="12" t="s">
        <v>33</v>
      </c>
      <c r="D16" s="14" t="s">
        <v>34</v>
      </c>
      <c r="E16" s="60"/>
      <c r="F16" s="79"/>
      <c r="G16" s="101"/>
      <c r="H16" s="101"/>
      <c r="I16" s="101"/>
      <c r="J16" s="101"/>
      <c r="K16" s="101"/>
      <c r="L16" s="101"/>
      <c r="M16" s="127">
        <f>+'[1]Sheet1'!$X$6+F16</f>
        <v>15</v>
      </c>
    </row>
    <row r="17" spans="1:13" s="18" customFormat="1" ht="15.75" hidden="1">
      <c r="A17" s="15"/>
      <c r="B17" s="52" t="s">
        <v>35</v>
      </c>
      <c r="C17" s="12" t="s">
        <v>36</v>
      </c>
      <c r="D17" s="14" t="s">
        <v>32</v>
      </c>
      <c r="E17" s="60"/>
      <c r="F17" s="79"/>
      <c r="G17" s="101"/>
      <c r="H17" s="101"/>
      <c r="I17" s="101"/>
      <c r="J17" s="101"/>
      <c r="K17" s="101"/>
      <c r="L17" s="101"/>
      <c r="M17" s="127">
        <f>+'[1]Sheet1'!$X$6+F17</f>
        <v>15</v>
      </c>
    </row>
    <row r="18" spans="1:13" s="18" customFormat="1" ht="15.75" hidden="1">
      <c r="A18" s="15"/>
      <c r="B18" s="51"/>
      <c r="C18" s="12" t="s">
        <v>37</v>
      </c>
      <c r="D18" s="14" t="s">
        <v>38</v>
      </c>
      <c r="E18" s="60"/>
      <c r="F18" s="79"/>
      <c r="G18" s="101"/>
      <c r="H18" s="101"/>
      <c r="I18" s="101"/>
      <c r="J18" s="101"/>
      <c r="K18" s="101"/>
      <c r="L18" s="101"/>
      <c r="M18" s="127">
        <f>+'[1]Sheet1'!$X$6+F18</f>
        <v>15</v>
      </c>
    </row>
    <row r="19" spans="1:13" s="18" customFormat="1" ht="15.75" hidden="1">
      <c r="A19" s="45"/>
      <c r="B19" s="45"/>
      <c r="C19" s="12" t="s">
        <v>39</v>
      </c>
      <c r="D19" s="14" t="s">
        <v>40</v>
      </c>
      <c r="E19" s="60"/>
      <c r="F19" s="79"/>
      <c r="G19" s="101"/>
      <c r="H19" s="101"/>
      <c r="I19" s="101"/>
      <c r="J19" s="101"/>
      <c r="K19" s="101"/>
      <c r="L19" s="101"/>
      <c r="M19" s="127">
        <f>+'[1]Sheet1'!$X$6+F19</f>
        <v>15</v>
      </c>
    </row>
    <row r="20" spans="1:13" s="18" customFormat="1" ht="15.75" hidden="1">
      <c r="A20" s="45"/>
      <c r="B20" s="45"/>
      <c r="C20" s="20" t="s">
        <v>41</v>
      </c>
      <c r="D20" s="21" t="s">
        <v>42</v>
      </c>
      <c r="E20" s="62"/>
      <c r="F20" s="79"/>
      <c r="G20" s="101"/>
      <c r="H20" s="101"/>
      <c r="I20" s="101"/>
      <c r="J20" s="101"/>
      <c r="K20" s="101"/>
      <c r="L20" s="101"/>
      <c r="M20" s="127">
        <f>+'[1]Sheet1'!$X$6+F20</f>
        <v>15</v>
      </c>
    </row>
    <row r="21" spans="1:13" s="18" customFormat="1" ht="15.75" hidden="1">
      <c r="A21" s="15"/>
      <c r="B21" s="51"/>
      <c r="C21" s="22" t="s">
        <v>24</v>
      </c>
      <c r="D21" s="23">
        <v>881763</v>
      </c>
      <c r="E21" s="63">
        <f>+F21/D21</f>
        <v>0</v>
      </c>
      <c r="F21" s="81">
        <f>SUM(G21:L21)</f>
        <v>0</v>
      </c>
      <c r="G21" s="102"/>
      <c r="H21" s="102"/>
      <c r="I21" s="102"/>
      <c r="J21" s="102"/>
      <c r="K21" s="102"/>
      <c r="L21" s="102"/>
      <c r="M21" s="127">
        <f>+'[1]Sheet1'!$X$6+F21</f>
        <v>15</v>
      </c>
    </row>
    <row r="22" spans="1:13" s="27" customFormat="1" ht="15.75">
      <c r="A22" s="49" t="s">
        <v>43</v>
      </c>
      <c r="B22" s="24" t="s">
        <v>44</v>
      </c>
      <c r="C22" s="25" t="s">
        <v>45</v>
      </c>
      <c r="D22" s="26">
        <v>3</v>
      </c>
      <c r="E22" s="64"/>
      <c r="F22" s="82">
        <v>3</v>
      </c>
      <c r="G22" s="103"/>
      <c r="H22" s="103"/>
      <c r="I22" s="103"/>
      <c r="J22" s="103"/>
      <c r="K22" s="103"/>
      <c r="L22" s="103"/>
      <c r="M22" s="127">
        <f>+'[1]Sheet1'!$X$6+F22</f>
        <v>18</v>
      </c>
    </row>
    <row r="23" spans="1:13" ht="15.75">
      <c r="A23" s="45"/>
      <c r="B23" s="45"/>
      <c r="C23" s="20" t="s">
        <v>46</v>
      </c>
      <c r="D23" s="28" t="s">
        <v>174</v>
      </c>
      <c r="E23" s="65"/>
      <c r="F23" s="82">
        <f aca="true" t="shared" si="1" ref="F23:F54">SUM(G23:L23)</f>
        <v>38682</v>
      </c>
      <c r="G23" s="94">
        <v>5045</v>
      </c>
      <c r="H23" s="104">
        <v>4853</v>
      </c>
      <c r="I23" s="94">
        <v>6012</v>
      </c>
      <c r="J23" s="104">
        <v>7193</v>
      </c>
      <c r="K23" s="104">
        <v>7657</v>
      </c>
      <c r="L23" s="104">
        <v>7922</v>
      </c>
      <c r="M23" s="127">
        <f>+'[1]Sheet1'!$X$6+F23</f>
        <v>38697</v>
      </c>
    </row>
    <row r="24" spans="1:13" ht="15.75">
      <c r="A24" s="15"/>
      <c r="B24" s="15"/>
      <c r="C24" s="20" t="s">
        <v>47</v>
      </c>
      <c r="D24" s="29" t="s">
        <v>198</v>
      </c>
      <c r="E24" s="65"/>
      <c r="F24" s="82">
        <f t="shared" si="1"/>
        <v>143.8</v>
      </c>
      <c r="G24" s="105">
        <v>17.4</v>
      </c>
      <c r="H24" s="106">
        <v>19.3</v>
      </c>
      <c r="I24" s="105">
        <v>24.6</v>
      </c>
      <c r="J24" s="104">
        <v>40.5</v>
      </c>
      <c r="K24" s="104">
        <v>19.3</v>
      </c>
      <c r="L24" s="104">
        <v>22.7</v>
      </c>
      <c r="M24" s="127">
        <f>+'[1]Sheet1'!$X$6+F24</f>
        <v>158.8</v>
      </c>
    </row>
    <row r="25" spans="1:13" ht="15.75">
      <c r="A25" s="15"/>
      <c r="B25" s="15"/>
      <c r="C25" s="20" t="s">
        <v>48</v>
      </c>
      <c r="D25" s="29">
        <v>1</v>
      </c>
      <c r="E25" s="65"/>
      <c r="F25" s="82">
        <f t="shared" si="1"/>
        <v>0</v>
      </c>
      <c r="G25" s="94">
        <v>0</v>
      </c>
      <c r="H25" s="106">
        <v>0</v>
      </c>
      <c r="I25" s="105">
        <v>0</v>
      </c>
      <c r="J25" s="104">
        <v>0</v>
      </c>
      <c r="K25" s="104">
        <v>0</v>
      </c>
      <c r="L25" s="104">
        <v>0</v>
      </c>
      <c r="M25" s="127">
        <f>+'[1]Sheet1'!$X$6+F25</f>
        <v>15</v>
      </c>
    </row>
    <row r="26" spans="1:13" ht="15.75" hidden="1">
      <c r="A26" s="15"/>
      <c r="B26" s="15"/>
      <c r="C26" s="22" t="s">
        <v>24</v>
      </c>
      <c r="D26" s="30">
        <f>1699463+1000000</f>
        <v>2699463</v>
      </c>
      <c r="E26" s="66">
        <f>+F26/D26</f>
        <v>0</v>
      </c>
      <c r="F26" s="83">
        <f t="shared" si="1"/>
        <v>0</v>
      </c>
      <c r="G26" s="107"/>
      <c r="H26" s="107"/>
      <c r="I26" s="107"/>
      <c r="J26" s="107"/>
      <c r="K26" s="107"/>
      <c r="L26" s="107"/>
      <c r="M26" s="127">
        <f>+'[1]Sheet1'!$X$6+F26</f>
        <v>15</v>
      </c>
    </row>
    <row r="27" spans="1:13" s="27" customFormat="1" ht="15.75">
      <c r="A27" s="49" t="s">
        <v>49</v>
      </c>
      <c r="B27" s="24" t="s">
        <v>50</v>
      </c>
      <c r="C27" s="10" t="s">
        <v>51</v>
      </c>
      <c r="D27" s="11" t="s">
        <v>175</v>
      </c>
      <c r="E27" s="59"/>
      <c r="F27" s="78">
        <f t="shared" si="1"/>
        <v>53</v>
      </c>
      <c r="G27" s="96">
        <v>3</v>
      </c>
      <c r="H27" s="95">
        <v>27</v>
      </c>
      <c r="I27" s="96">
        <v>6</v>
      </c>
      <c r="J27" s="96">
        <v>7</v>
      </c>
      <c r="K27" s="96">
        <v>9</v>
      </c>
      <c r="L27" s="96">
        <v>1</v>
      </c>
      <c r="M27" s="127">
        <f>+'[1]Sheet1'!$X$6+F27</f>
        <v>68</v>
      </c>
    </row>
    <row r="28" spans="1:13" ht="15.75">
      <c r="A28" s="15"/>
      <c r="B28" s="15"/>
      <c r="C28" s="12" t="s">
        <v>52</v>
      </c>
      <c r="D28" s="14" t="s">
        <v>199</v>
      </c>
      <c r="E28" s="60"/>
      <c r="F28" s="79">
        <f t="shared" si="1"/>
        <v>848</v>
      </c>
      <c r="G28" s="98">
        <v>98</v>
      </c>
      <c r="H28" s="94">
        <v>155</v>
      </c>
      <c r="I28" s="98">
        <v>193</v>
      </c>
      <c r="J28" s="98">
        <v>200</v>
      </c>
      <c r="K28" s="98">
        <v>162</v>
      </c>
      <c r="L28" s="98">
        <v>40</v>
      </c>
      <c r="M28" s="127">
        <f>+'[1]Sheet1'!$X$6+F28</f>
        <v>863</v>
      </c>
    </row>
    <row r="29" spans="1:13" ht="15.75">
      <c r="A29" s="15"/>
      <c r="B29" s="15"/>
      <c r="C29" s="12" t="s">
        <v>53</v>
      </c>
      <c r="D29" s="31" t="s">
        <v>200</v>
      </c>
      <c r="E29" s="60"/>
      <c r="F29" s="79">
        <f t="shared" si="1"/>
        <v>1</v>
      </c>
      <c r="G29" s="98">
        <v>0</v>
      </c>
      <c r="H29" s="94">
        <v>1</v>
      </c>
      <c r="I29" s="98">
        <v>0</v>
      </c>
      <c r="J29" s="98">
        <v>0</v>
      </c>
      <c r="K29" s="98">
        <v>0</v>
      </c>
      <c r="L29" s="98">
        <v>0</v>
      </c>
      <c r="M29" s="127">
        <f>+'[1]Sheet1'!$X$6+F29</f>
        <v>16</v>
      </c>
    </row>
    <row r="30" spans="1:13" ht="15.75">
      <c r="A30" s="15"/>
      <c r="B30" s="15"/>
      <c r="C30" s="12" t="s">
        <v>55</v>
      </c>
      <c r="D30" s="14" t="s">
        <v>56</v>
      </c>
      <c r="E30" s="60"/>
      <c r="F30" s="79">
        <f t="shared" si="1"/>
        <v>240</v>
      </c>
      <c r="G30" s="98">
        <v>11</v>
      </c>
      <c r="H30" s="94">
        <v>71</v>
      </c>
      <c r="I30" s="98">
        <v>27</v>
      </c>
      <c r="J30" s="98">
        <v>72</v>
      </c>
      <c r="K30" s="98">
        <v>39</v>
      </c>
      <c r="L30" s="98">
        <v>20</v>
      </c>
      <c r="M30" s="127">
        <f>+'[1]Sheet1'!$X$6+F30</f>
        <v>255</v>
      </c>
    </row>
    <row r="31" spans="1:13" ht="15.75">
      <c r="A31" s="15"/>
      <c r="B31" s="15"/>
      <c r="C31" s="12" t="s">
        <v>57</v>
      </c>
      <c r="D31" s="31" t="s">
        <v>54</v>
      </c>
      <c r="E31" s="60"/>
      <c r="F31" s="79">
        <f t="shared" si="1"/>
        <v>0</v>
      </c>
      <c r="G31" s="98">
        <v>0</v>
      </c>
      <c r="H31" s="94">
        <v>0</v>
      </c>
      <c r="I31" s="98">
        <v>0</v>
      </c>
      <c r="J31" s="98">
        <v>0</v>
      </c>
      <c r="K31" s="98">
        <v>0</v>
      </c>
      <c r="L31" s="98">
        <v>0</v>
      </c>
      <c r="M31" s="127">
        <f>+'[1]Sheet1'!$X$6+F31</f>
        <v>15</v>
      </c>
    </row>
    <row r="32" spans="1:13" ht="15.75">
      <c r="A32" s="15"/>
      <c r="B32" s="15"/>
      <c r="C32" s="12" t="s">
        <v>58</v>
      </c>
      <c r="D32" s="14" t="s">
        <v>176</v>
      </c>
      <c r="E32" s="60"/>
      <c r="F32" s="79">
        <f t="shared" si="1"/>
        <v>759</v>
      </c>
      <c r="G32" s="98">
        <v>109</v>
      </c>
      <c r="H32" s="94">
        <v>148</v>
      </c>
      <c r="I32" s="98">
        <v>156</v>
      </c>
      <c r="J32" s="98">
        <v>142</v>
      </c>
      <c r="K32" s="98">
        <v>148</v>
      </c>
      <c r="L32" s="98">
        <v>56</v>
      </c>
      <c r="M32" s="127">
        <f>+'[1]Sheet1'!$X$6+F32</f>
        <v>774</v>
      </c>
    </row>
    <row r="33" spans="1:13" ht="15.75" hidden="1">
      <c r="A33" s="15"/>
      <c r="B33" s="15"/>
      <c r="C33" s="22" t="s">
        <v>24</v>
      </c>
      <c r="D33" s="23">
        <v>267837</v>
      </c>
      <c r="E33" s="63">
        <f>+F33/D33</f>
        <v>0</v>
      </c>
      <c r="F33" s="84">
        <f t="shared" si="1"/>
        <v>0</v>
      </c>
      <c r="G33" s="108"/>
      <c r="H33" s="109"/>
      <c r="I33" s="109"/>
      <c r="J33" s="109"/>
      <c r="K33" s="109"/>
      <c r="L33" s="109"/>
      <c r="M33" s="127">
        <f>+'[1]Sheet1'!$X$6+F33</f>
        <v>15</v>
      </c>
    </row>
    <row r="34" spans="1:13" s="27" customFormat="1" ht="15.75" customHeight="1">
      <c r="A34" s="49" t="s">
        <v>59</v>
      </c>
      <c r="B34" s="135" t="s">
        <v>60</v>
      </c>
      <c r="C34" s="10" t="s">
        <v>61</v>
      </c>
      <c r="D34" s="33" t="s">
        <v>177</v>
      </c>
      <c r="E34" s="67"/>
      <c r="F34" s="78">
        <f t="shared" si="1"/>
        <v>10</v>
      </c>
      <c r="G34" s="96">
        <v>0</v>
      </c>
      <c r="H34" s="96">
        <v>2</v>
      </c>
      <c r="I34" s="96">
        <v>2</v>
      </c>
      <c r="J34" s="96">
        <v>4</v>
      </c>
      <c r="K34" s="96">
        <v>2</v>
      </c>
      <c r="L34" s="96">
        <v>0</v>
      </c>
      <c r="M34" s="127">
        <f>+'[1]Sheet1'!$X$6+F34</f>
        <v>25</v>
      </c>
    </row>
    <row r="35" spans="1:13" ht="15.75" customHeight="1">
      <c r="A35" s="15"/>
      <c r="B35" s="136"/>
      <c r="C35" s="12" t="s">
        <v>62</v>
      </c>
      <c r="D35" s="21" t="s">
        <v>201</v>
      </c>
      <c r="E35" s="62"/>
      <c r="F35" s="79">
        <f t="shared" si="1"/>
        <v>126</v>
      </c>
      <c r="G35" s="98">
        <v>0</v>
      </c>
      <c r="H35" s="98">
        <v>18</v>
      </c>
      <c r="I35" s="98">
        <v>21</v>
      </c>
      <c r="J35" s="98">
        <v>57</v>
      </c>
      <c r="K35" s="98">
        <v>30</v>
      </c>
      <c r="L35" s="98">
        <v>0</v>
      </c>
      <c r="M35" s="127">
        <f>+'[1]Sheet1'!$X$6+F35</f>
        <v>141</v>
      </c>
    </row>
    <row r="36" spans="1:13" ht="15.75" customHeight="1">
      <c r="A36" s="15"/>
      <c r="B36" s="15"/>
      <c r="C36" s="12" t="s">
        <v>64</v>
      </c>
      <c r="D36" s="21" t="s">
        <v>202</v>
      </c>
      <c r="E36" s="62"/>
      <c r="F36" s="79">
        <f t="shared" si="1"/>
        <v>593</v>
      </c>
      <c r="G36" s="98">
        <v>97</v>
      </c>
      <c r="H36" s="98">
        <v>71</v>
      </c>
      <c r="I36" s="98">
        <v>52</v>
      </c>
      <c r="J36" s="98">
        <v>51</v>
      </c>
      <c r="K36" s="98">
        <v>291</v>
      </c>
      <c r="L36" s="98">
        <v>31</v>
      </c>
      <c r="M36" s="127">
        <f>+'[1]Sheet1'!$X$6+F36</f>
        <v>608</v>
      </c>
    </row>
    <row r="37" spans="1:13" ht="15.75" customHeight="1">
      <c r="A37" s="15"/>
      <c r="B37" s="15"/>
      <c r="C37" s="12" t="s">
        <v>65</v>
      </c>
      <c r="D37" s="21" t="s">
        <v>135</v>
      </c>
      <c r="E37" s="62"/>
      <c r="F37" s="79">
        <f t="shared" si="1"/>
        <v>52</v>
      </c>
      <c r="G37" s="98">
        <v>13</v>
      </c>
      <c r="H37" s="98">
        <v>11</v>
      </c>
      <c r="I37" s="98">
        <v>5</v>
      </c>
      <c r="J37" s="98">
        <v>5</v>
      </c>
      <c r="K37" s="98">
        <v>10</v>
      </c>
      <c r="L37" s="98">
        <v>8</v>
      </c>
      <c r="M37" s="127">
        <f>+'[1]Sheet1'!$X$6+F37</f>
        <v>67</v>
      </c>
    </row>
    <row r="38" spans="1:13" ht="15.75" customHeight="1">
      <c r="A38" s="15"/>
      <c r="B38" s="15"/>
      <c r="C38" s="12" t="s">
        <v>66</v>
      </c>
      <c r="D38" s="36" t="s">
        <v>178</v>
      </c>
      <c r="E38" s="62"/>
      <c r="F38" s="79">
        <f t="shared" si="1"/>
        <v>9</v>
      </c>
      <c r="G38" s="98">
        <v>2</v>
      </c>
      <c r="H38" s="98">
        <v>0</v>
      </c>
      <c r="I38" s="98">
        <v>2</v>
      </c>
      <c r="J38" s="98">
        <v>1</v>
      </c>
      <c r="K38" s="98">
        <v>2</v>
      </c>
      <c r="L38" s="98">
        <v>2</v>
      </c>
      <c r="M38" s="127">
        <f>+'[1]Sheet1'!$X$6+F38</f>
        <v>24</v>
      </c>
    </row>
    <row r="39" spans="1:13" ht="15.75" customHeight="1">
      <c r="A39" s="15"/>
      <c r="B39" s="15"/>
      <c r="C39" s="12" t="s">
        <v>67</v>
      </c>
      <c r="D39" s="36" t="s">
        <v>135</v>
      </c>
      <c r="E39" s="62"/>
      <c r="F39" s="79">
        <f t="shared" si="1"/>
        <v>2821</v>
      </c>
      <c r="G39" s="98">
        <v>619</v>
      </c>
      <c r="H39" s="98">
        <v>229</v>
      </c>
      <c r="I39" s="98">
        <v>681</v>
      </c>
      <c r="J39" s="98">
        <v>479</v>
      </c>
      <c r="K39" s="98">
        <v>437</v>
      </c>
      <c r="L39" s="98">
        <v>376</v>
      </c>
      <c r="M39" s="127">
        <f>+'[1]Sheet1'!$X$6+F39</f>
        <v>2836</v>
      </c>
    </row>
    <row r="40" spans="1:13" ht="15.75" customHeight="1">
      <c r="A40" s="15"/>
      <c r="B40" s="15"/>
      <c r="C40" s="12" t="s">
        <v>68</v>
      </c>
      <c r="D40" s="21" t="s">
        <v>203</v>
      </c>
      <c r="E40" s="62"/>
      <c r="F40" s="79">
        <f t="shared" si="1"/>
        <v>84</v>
      </c>
      <c r="G40" s="98">
        <v>9</v>
      </c>
      <c r="H40" s="98">
        <v>10</v>
      </c>
      <c r="I40" s="98">
        <v>19</v>
      </c>
      <c r="J40" s="98">
        <v>12</v>
      </c>
      <c r="K40" s="98">
        <v>27</v>
      </c>
      <c r="L40" s="98">
        <v>7</v>
      </c>
      <c r="M40" s="127">
        <f>+'[1]Sheet1'!$X$6+F40</f>
        <v>99</v>
      </c>
    </row>
    <row r="41" spans="1:13" ht="15.75" customHeight="1">
      <c r="A41" s="15"/>
      <c r="B41" s="15"/>
      <c r="C41" s="12" t="s">
        <v>70</v>
      </c>
      <c r="D41" s="21" t="s">
        <v>71</v>
      </c>
      <c r="E41" s="62"/>
      <c r="F41" s="79">
        <f t="shared" si="1"/>
        <v>4</v>
      </c>
      <c r="G41" s="98">
        <v>1</v>
      </c>
      <c r="H41" s="98">
        <v>0</v>
      </c>
      <c r="I41" s="98">
        <v>1</v>
      </c>
      <c r="J41" s="98">
        <v>0</v>
      </c>
      <c r="K41" s="98">
        <v>2</v>
      </c>
      <c r="L41" s="98">
        <v>0</v>
      </c>
      <c r="M41" s="127">
        <f>+'[1]Sheet1'!$X$6+F41</f>
        <v>19</v>
      </c>
    </row>
    <row r="42" spans="1:13" ht="15.75" customHeight="1">
      <c r="A42" s="15"/>
      <c r="B42" s="15"/>
      <c r="C42" s="12" t="s">
        <v>72</v>
      </c>
      <c r="D42" s="21" t="s">
        <v>73</v>
      </c>
      <c r="E42" s="62"/>
      <c r="F42" s="79">
        <f t="shared" si="1"/>
        <v>1</v>
      </c>
      <c r="G42" s="98">
        <v>0</v>
      </c>
      <c r="H42" s="98">
        <v>0</v>
      </c>
      <c r="I42" s="98">
        <v>1</v>
      </c>
      <c r="J42" s="98">
        <v>0</v>
      </c>
      <c r="K42" s="98">
        <v>0</v>
      </c>
      <c r="L42" s="98">
        <v>0</v>
      </c>
      <c r="M42" s="127">
        <f>+'[1]Sheet1'!$X$6+F42</f>
        <v>16</v>
      </c>
    </row>
    <row r="43" spans="1:13" ht="15.75" customHeight="1">
      <c r="A43" s="15"/>
      <c r="B43" s="15"/>
      <c r="C43" s="12" t="s">
        <v>74</v>
      </c>
      <c r="D43" s="21" t="s">
        <v>75</v>
      </c>
      <c r="E43" s="62"/>
      <c r="F43" s="79">
        <f t="shared" si="1"/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127">
        <f>+'[1]Sheet1'!$X$6+F43</f>
        <v>15</v>
      </c>
    </row>
    <row r="44" spans="1:13" ht="15.75" customHeight="1">
      <c r="A44" s="15"/>
      <c r="B44" s="15"/>
      <c r="C44" s="12" t="s">
        <v>76</v>
      </c>
      <c r="D44" s="21" t="s">
        <v>204</v>
      </c>
      <c r="E44" s="62"/>
      <c r="F44" s="79">
        <f t="shared" si="1"/>
        <v>131</v>
      </c>
      <c r="G44" s="98">
        <v>45</v>
      </c>
      <c r="H44" s="98">
        <v>16</v>
      </c>
      <c r="I44" s="98">
        <v>6</v>
      </c>
      <c r="J44" s="98">
        <v>23</v>
      </c>
      <c r="K44" s="98">
        <v>0</v>
      </c>
      <c r="L44" s="98">
        <v>41</v>
      </c>
      <c r="M44" s="127">
        <f>+'[1]Sheet1'!$X$6+F44</f>
        <v>146</v>
      </c>
    </row>
    <row r="45" spans="1:13" ht="15.75" customHeight="1" hidden="1">
      <c r="A45" s="15"/>
      <c r="B45" s="15"/>
      <c r="C45" s="22" t="s">
        <v>24</v>
      </c>
      <c r="D45" s="23">
        <v>320974</v>
      </c>
      <c r="E45" s="63">
        <f>+F45/D45</f>
        <v>0</v>
      </c>
      <c r="F45" s="84">
        <f t="shared" si="1"/>
        <v>0</v>
      </c>
      <c r="G45" s="110"/>
      <c r="H45" s="110"/>
      <c r="I45" s="110"/>
      <c r="J45" s="110"/>
      <c r="K45" s="110"/>
      <c r="L45" s="110"/>
      <c r="M45" s="127">
        <f>+'[1]Sheet1'!$X$6+F45</f>
        <v>15</v>
      </c>
    </row>
    <row r="46" spans="1:13" s="27" customFormat="1" ht="15.75">
      <c r="A46" s="49" t="s">
        <v>78</v>
      </c>
      <c r="B46" s="135" t="s">
        <v>79</v>
      </c>
      <c r="C46" s="10" t="s">
        <v>80</v>
      </c>
      <c r="D46" s="34" t="s">
        <v>179</v>
      </c>
      <c r="E46" s="67"/>
      <c r="F46" s="78">
        <f t="shared" si="1"/>
        <v>574</v>
      </c>
      <c r="G46" s="96">
        <v>87</v>
      </c>
      <c r="H46" s="96">
        <v>128</v>
      </c>
      <c r="I46" s="96">
        <v>117</v>
      </c>
      <c r="J46" s="96">
        <v>109</v>
      </c>
      <c r="K46" s="96">
        <v>85</v>
      </c>
      <c r="L46" s="96">
        <v>48</v>
      </c>
      <c r="M46" s="127">
        <f>+'[1]Sheet1'!$X$6+F46</f>
        <v>589</v>
      </c>
    </row>
    <row r="47" spans="1:13" ht="15.75">
      <c r="A47" s="15"/>
      <c r="B47" s="136"/>
      <c r="C47" s="12" t="s">
        <v>81</v>
      </c>
      <c r="D47" s="36" t="s">
        <v>77</v>
      </c>
      <c r="E47" s="62"/>
      <c r="F47" s="79">
        <f t="shared" si="1"/>
        <v>58</v>
      </c>
      <c r="G47" s="98">
        <v>15</v>
      </c>
      <c r="H47" s="98">
        <v>21</v>
      </c>
      <c r="I47" s="98">
        <v>8</v>
      </c>
      <c r="J47" s="98">
        <v>8</v>
      </c>
      <c r="K47" s="98">
        <v>5</v>
      </c>
      <c r="L47" s="98">
        <v>1</v>
      </c>
      <c r="M47" s="127">
        <f>+'[1]Sheet1'!$X$6+F47</f>
        <v>73</v>
      </c>
    </row>
    <row r="48" spans="1:13" ht="15.75">
      <c r="A48" s="15"/>
      <c r="B48" s="15"/>
      <c r="C48" s="12" t="s">
        <v>82</v>
      </c>
      <c r="D48" s="21" t="s">
        <v>205</v>
      </c>
      <c r="E48" s="62"/>
      <c r="F48" s="79">
        <f t="shared" si="1"/>
        <v>17</v>
      </c>
      <c r="G48" s="98">
        <v>9</v>
      </c>
      <c r="H48" s="98">
        <v>0</v>
      </c>
      <c r="I48" s="98">
        <v>0</v>
      </c>
      <c r="J48" s="98">
        <v>8</v>
      </c>
      <c r="K48" s="98">
        <v>0</v>
      </c>
      <c r="L48" s="98">
        <v>0</v>
      </c>
      <c r="M48" s="127">
        <f>+'[1]Sheet1'!$X$6+F48</f>
        <v>32</v>
      </c>
    </row>
    <row r="49" spans="1:13" ht="15.75">
      <c r="A49" s="15"/>
      <c r="B49" s="15"/>
      <c r="C49" s="12" t="s">
        <v>83</v>
      </c>
      <c r="D49" s="21" t="s">
        <v>180</v>
      </c>
      <c r="E49" s="62"/>
      <c r="F49" s="79">
        <f t="shared" si="1"/>
        <v>25</v>
      </c>
      <c r="G49" s="98">
        <v>0</v>
      </c>
      <c r="H49" s="98">
        <v>5</v>
      </c>
      <c r="I49" s="98">
        <v>5</v>
      </c>
      <c r="J49" s="98">
        <v>5</v>
      </c>
      <c r="K49" s="98">
        <v>4</v>
      </c>
      <c r="L49" s="98">
        <v>6</v>
      </c>
      <c r="M49" s="127">
        <f>+'[1]Sheet1'!$X$6+F49</f>
        <v>40</v>
      </c>
    </row>
    <row r="50" spans="1:13" ht="15.75">
      <c r="A50" s="15"/>
      <c r="B50" s="15"/>
      <c r="C50" s="12" t="s">
        <v>84</v>
      </c>
      <c r="D50" s="21" t="s">
        <v>88</v>
      </c>
      <c r="E50" s="62"/>
      <c r="F50" s="79">
        <f t="shared" si="1"/>
        <v>35</v>
      </c>
      <c r="G50" s="98">
        <v>4</v>
      </c>
      <c r="H50" s="98">
        <v>5</v>
      </c>
      <c r="I50" s="98">
        <v>5</v>
      </c>
      <c r="J50" s="98">
        <v>2</v>
      </c>
      <c r="K50" s="98">
        <v>17</v>
      </c>
      <c r="L50" s="98">
        <v>2</v>
      </c>
      <c r="M50" s="127">
        <f>+'[1]Sheet1'!$X$6+F50</f>
        <v>50</v>
      </c>
    </row>
    <row r="51" spans="1:13" ht="15.75">
      <c r="A51" s="15"/>
      <c r="B51" s="15"/>
      <c r="C51" s="12" t="s">
        <v>86</v>
      </c>
      <c r="D51" s="21" t="s">
        <v>181</v>
      </c>
      <c r="E51" s="62"/>
      <c r="F51" s="79">
        <f t="shared" si="1"/>
        <v>41</v>
      </c>
      <c r="G51" s="98">
        <v>2</v>
      </c>
      <c r="H51" s="98">
        <v>5</v>
      </c>
      <c r="I51" s="98">
        <v>11</v>
      </c>
      <c r="J51" s="98">
        <v>5</v>
      </c>
      <c r="K51" s="98">
        <v>13</v>
      </c>
      <c r="L51" s="98">
        <v>5</v>
      </c>
      <c r="M51" s="127">
        <f>+'[1]Sheet1'!$X$6+F51</f>
        <v>56</v>
      </c>
    </row>
    <row r="52" spans="1:13" ht="15.75">
      <c r="A52" s="15"/>
      <c r="B52" s="15"/>
      <c r="C52" s="12" t="s">
        <v>87</v>
      </c>
      <c r="D52" s="21" t="s">
        <v>88</v>
      </c>
      <c r="E52" s="62"/>
      <c r="F52" s="79">
        <f t="shared" si="1"/>
        <v>7</v>
      </c>
      <c r="G52" s="98">
        <v>7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127">
        <f>+'[1]Sheet1'!$X$6+F52</f>
        <v>22</v>
      </c>
    </row>
    <row r="53" spans="1:13" ht="15.75">
      <c r="A53" s="15"/>
      <c r="B53" s="15"/>
      <c r="C53" s="12" t="s">
        <v>89</v>
      </c>
      <c r="D53" s="21" t="s">
        <v>90</v>
      </c>
      <c r="E53" s="62"/>
      <c r="F53" s="79">
        <f t="shared" si="1"/>
        <v>3</v>
      </c>
      <c r="G53" s="98">
        <v>1</v>
      </c>
      <c r="H53" s="98">
        <v>0</v>
      </c>
      <c r="I53" s="98">
        <v>0</v>
      </c>
      <c r="J53" s="98">
        <v>1</v>
      </c>
      <c r="K53" s="98">
        <v>1</v>
      </c>
      <c r="L53" s="98">
        <v>0</v>
      </c>
      <c r="M53" s="127">
        <f>+'[1]Sheet1'!$X$6+F53</f>
        <v>18</v>
      </c>
    </row>
    <row r="54" spans="1:13" ht="15.75">
      <c r="A54" s="15"/>
      <c r="B54" s="15"/>
      <c r="C54" s="12" t="s">
        <v>91</v>
      </c>
      <c r="D54" s="21" t="s">
        <v>119</v>
      </c>
      <c r="E54" s="62"/>
      <c r="F54" s="79">
        <f t="shared" si="1"/>
        <v>18</v>
      </c>
      <c r="G54" s="98">
        <v>5</v>
      </c>
      <c r="H54" s="98">
        <v>1</v>
      </c>
      <c r="I54" s="98">
        <v>4</v>
      </c>
      <c r="J54" s="98">
        <v>3</v>
      </c>
      <c r="K54" s="98">
        <v>3</v>
      </c>
      <c r="L54" s="98">
        <v>2</v>
      </c>
      <c r="M54" s="127">
        <f>+'[1]Sheet1'!$X$6+F54</f>
        <v>33</v>
      </c>
    </row>
    <row r="55" spans="1:13" ht="15.75">
      <c r="A55" s="15"/>
      <c r="B55" s="15"/>
      <c r="C55" s="12" t="s">
        <v>92</v>
      </c>
      <c r="D55" s="21" t="s">
        <v>206</v>
      </c>
      <c r="E55" s="62"/>
      <c r="F55" s="79">
        <f aca="true" t="shared" si="2" ref="F55:F86">SUM(G55:L55)</f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127">
        <f>+'[1]Sheet1'!$X$6+F55</f>
        <v>15</v>
      </c>
    </row>
    <row r="56" spans="1:13" ht="15.75">
      <c r="A56" s="15"/>
      <c r="B56" s="15"/>
      <c r="C56" s="12" t="s">
        <v>93</v>
      </c>
      <c r="D56" s="21" t="s">
        <v>207</v>
      </c>
      <c r="E56" s="62"/>
      <c r="F56" s="79">
        <f t="shared" si="2"/>
        <v>515</v>
      </c>
      <c r="G56" s="98">
        <v>175</v>
      </c>
      <c r="H56" s="98">
        <v>21</v>
      </c>
      <c r="I56" s="98">
        <v>126</v>
      </c>
      <c r="J56" s="98">
        <v>108</v>
      </c>
      <c r="K56" s="98">
        <v>6</v>
      </c>
      <c r="L56" s="98">
        <v>79</v>
      </c>
      <c r="M56" s="127">
        <f>+'[1]Sheet1'!$X$6+F56</f>
        <v>530</v>
      </c>
    </row>
    <row r="57" spans="1:13" ht="15.75" hidden="1">
      <c r="A57" s="15"/>
      <c r="B57" s="15"/>
      <c r="C57" s="22" t="s">
        <v>24</v>
      </c>
      <c r="D57" s="23">
        <v>318767</v>
      </c>
      <c r="E57" s="63">
        <f>+F57/D57</f>
        <v>0</v>
      </c>
      <c r="F57" s="85">
        <f t="shared" si="2"/>
        <v>0</v>
      </c>
      <c r="G57" s="110"/>
      <c r="H57" s="110"/>
      <c r="I57" s="110"/>
      <c r="J57" s="110"/>
      <c r="K57" s="111"/>
      <c r="L57" s="110"/>
      <c r="M57" s="127">
        <f>+'[1]Sheet1'!$X$6+F57</f>
        <v>15</v>
      </c>
    </row>
    <row r="58" spans="1:13" s="27" customFormat="1" ht="15.75">
      <c r="A58" s="49" t="s">
        <v>94</v>
      </c>
      <c r="B58" s="135" t="s">
        <v>95</v>
      </c>
      <c r="C58" s="37" t="s">
        <v>96</v>
      </c>
      <c r="D58" s="34" t="s">
        <v>182</v>
      </c>
      <c r="E58" s="67"/>
      <c r="F58" s="78">
        <f t="shared" si="2"/>
        <v>110</v>
      </c>
      <c r="G58" s="96">
        <v>14</v>
      </c>
      <c r="H58" s="112">
        <v>30</v>
      </c>
      <c r="I58" s="96">
        <v>13</v>
      </c>
      <c r="J58" s="96">
        <v>14</v>
      </c>
      <c r="K58" s="112">
        <v>26</v>
      </c>
      <c r="L58" s="96">
        <v>13</v>
      </c>
      <c r="M58" s="127">
        <f>+'[1]Sheet1'!$X$6+F58</f>
        <v>125</v>
      </c>
    </row>
    <row r="59" spans="1:13" ht="15.75">
      <c r="A59" s="15"/>
      <c r="B59" s="136"/>
      <c r="C59" s="38" t="s">
        <v>97</v>
      </c>
      <c r="D59" s="21" t="s">
        <v>98</v>
      </c>
      <c r="E59" s="62"/>
      <c r="F59" s="79">
        <f t="shared" si="2"/>
        <v>27</v>
      </c>
      <c r="G59" s="98">
        <v>5</v>
      </c>
      <c r="H59" s="98">
        <v>11</v>
      </c>
      <c r="I59" s="98">
        <v>2</v>
      </c>
      <c r="J59" s="98">
        <v>1</v>
      </c>
      <c r="K59" s="98">
        <v>2</v>
      </c>
      <c r="L59" s="98">
        <v>6</v>
      </c>
      <c r="M59" s="127">
        <f>+'[1]Sheet1'!$X$6+F59</f>
        <v>42</v>
      </c>
    </row>
    <row r="60" spans="1:13" ht="15.75">
      <c r="A60" s="15"/>
      <c r="B60" s="39"/>
      <c r="C60" s="38" t="s">
        <v>99</v>
      </c>
      <c r="D60" s="21" t="s">
        <v>100</v>
      </c>
      <c r="E60" s="62"/>
      <c r="F60" s="79">
        <f t="shared" si="2"/>
        <v>109</v>
      </c>
      <c r="G60" s="98">
        <v>25</v>
      </c>
      <c r="H60" s="98">
        <v>20</v>
      </c>
      <c r="I60" s="98">
        <v>22</v>
      </c>
      <c r="J60" s="98">
        <v>19</v>
      </c>
      <c r="K60" s="98">
        <v>16</v>
      </c>
      <c r="L60" s="98">
        <v>7</v>
      </c>
      <c r="M60" s="127">
        <f>+'[1]Sheet1'!$X$6+F60</f>
        <v>124</v>
      </c>
    </row>
    <row r="61" spans="1:13" ht="15.75">
      <c r="A61" s="15"/>
      <c r="B61" s="15"/>
      <c r="C61" s="38" t="s">
        <v>101</v>
      </c>
      <c r="D61" s="21" t="s">
        <v>102</v>
      </c>
      <c r="E61" s="62"/>
      <c r="F61" s="79">
        <f t="shared" si="2"/>
        <v>55</v>
      </c>
      <c r="G61" s="98">
        <v>16</v>
      </c>
      <c r="H61" s="98">
        <v>19</v>
      </c>
      <c r="I61" s="98">
        <v>12</v>
      </c>
      <c r="J61" s="98">
        <v>8</v>
      </c>
      <c r="K61" s="98">
        <v>0</v>
      </c>
      <c r="L61" s="98">
        <v>0</v>
      </c>
      <c r="M61" s="127">
        <f>+'[1]Sheet1'!$X$6+F61</f>
        <v>70</v>
      </c>
    </row>
    <row r="62" spans="1:13" ht="15.75">
      <c r="A62" s="15"/>
      <c r="B62" s="15"/>
      <c r="C62" s="38" t="s">
        <v>103</v>
      </c>
      <c r="D62" s="21" t="s">
        <v>183</v>
      </c>
      <c r="E62" s="62"/>
      <c r="F62" s="79">
        <f t="shared" si="2"/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127">
        <f>+'[1]Sheet1'!$X$6+F62</f>
        <v>15</v>
      </c>
    </row>
    <row r="63" spans="1:13" ht="15.75">
      <c r="A63" s="15"/>
      <c r="B63" s="15"/>
      <c r="C63" s="38" t="s">
        <v>104</v>
      </c>
      <c r="D63" s="21" t="s">
        <v>18</v>
      </c>
      <c r="E63" s="62"/>
      <c r="F63" s="79">
        <f t="shared" si="2"/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127">
        <f>+'[1]Sheet1'!$X$6+F63</f>
        <v>15</v>
      </c>
    </row>
    <row r="64" spans="1:13" ht="15.75">
      <c r="A64" s="15"/>
      <c r="B64" s="15"/>
      <c r="C64" s="38" t="s">
        <v>105</v>
      </c>
      <c r="D64" s="21" t="s">
        <v>106</v>
      </c>
      <c r="E64" s="62"/>
      <c r="F64" s="79">
        <f t="shared" si="2"/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127">
        <f>+'[1]Sheet1'!$X$6+F64</f>
        <v>15</v>
      </c>
    </row>
    <row r="65" spans="1:13" ht="15.75">
      <c r="A65" s="15"/>
      <c r="B65" s="15"/>
      <c r="C65" s="38" t="s">
        <v>107</v>
      </c>
      <c r="D65" s="21" t="s">
        <v>108</v>
      </c>
      <c r="E65" s="62"/>
      <c r="F65" s="79">
        <f t="shared" si="2"/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127">
        <f>+'[1]Sheet1'!$X$6+F65</f>
        <v>15</v>
      </c>
    </row>
    <row r="66" spans="1:13" ht="15.75">
      <c r="A66" s="15"/>
      <c r="B66" s="15"/>
      <c r="C66" s="38" t="s">
        <v>109</v>
      </c>
      <c r="D66" s="21" t="s">
        <v>184</v>
      </c>
      <c r="E66" s="62"/>
      <c r="F66" s="79">
        <f t="shared" si="2"/>
        <v>41</v>
      </c>
      <c r="G66" s="98">
        <v>6</v>
      </c>
      <c r="H66" s="98">
        <v>8</v>
      </c>
      <c r="I66" s="98">
        <v>5</v>
      </c>
      <c r="J66" s="98">
        <v>7</v>
      </c>
      <c r="K66" s="113">
        <v>8</v>
      </c>
      <c r="L66" s="98">
        <v>7</v>
      </c>
      <c r="M66" s="127">
        <f>+'[1]Sheet1'!$X$6+F66</f>
        <v>56</v>
      </c>
    </row>
    <row r="67" spans="1:13" ht="15.75" hidden="1">
      <c r="A67" s="15"/>
      <c r="B67" s="15"/>
      <c r="C67" s="22" t="s">
        <v>24</v>
      </c>
      <c r="D67" s="23">
        <v>192553</v>
      </c>
      <c r="E67" s="63">
        <f>+F67/D67</f>
        <v>0</v>
      </c>
      <c r="F67" s="85">
        <f t="shared" si="2"/>
        <v>0</v>
      </c>
      <c r="G67" s="110"/>
      <c r="H67" s="110"/>
      <c r="I67" s="114"/>
      <c r="J67" s="110"/>
      <c r="K67" s="115"/>
      <c r="L67" s="116"/>
      <c r="M67" s="127">
        <f>+'[1]Sheet1'!$X$6+F67</f>
        <v>15</v>
      </c>
    </row>
    <row r="68" spans="1:13" s="27" customFormat="1" ht="15.75">
      <c r="A68" s="49" t="s">
        <v>110</v>
      </c>
      <c r="B68" s="135" t="s">
        <v>111</v>
      </c>
      <c r="C68" s="10" t="s">
        <v>112</v>
      </c>
      <c r="D68" s="34" t="s">
        <v>75</v>
      </c>
      <c r="E68" s="67"/>
      <c r="F68" s="78">
        <f t="shared" si="2"/>
        <v>1</v>
      </c>
      <c r="G68" s="96">
        <v>1</v>
      </c>
      <c r="H68" s="96">
        <v>0</v>
      </c>
      <c r="I68" s="96">
        <v>0</v>
      </c>
      <c r="J68" s="96">
        <v>0</v>
      </c>
      <c r="K68" s="117">
        <v>0</v>
      </c>
      <c r="L68" s="96">
        <v>0</v>
      </c>
      <c r="M68" s="127">
        <f>+'[1]Sheet1'!$X$6+F68</f>
        <v>16</v>
      </c>
    </row>
    <row r="69" spans="1:13" ht="15.75">
      <c r="A69" s="15"/>
      <c r="B69" s="136"/>
      <c r="C69" s="12" t="s">
        <v>113</v>
      </c>
      <c r="D69" s="21" t="s">
        <v>130</v>
      </c>
      <c r="E69" s="62"/>
      <c r="F69" s="79">
        <f t="shared" si="2"/>
        <v>2</v>
      </c>
      <c r="G69" s="98">
        <v>0</v>
      </c>
      <c r="H69" s="98">
        <v>2</v>
      </c>
      <c r="I69" s="98">
        <v>0</v>
      </c>
      <c r="J69" s="98">
        <v>0</v>
      </c>
      <c r="K69" s="113">
        <v>0</v>
      </c>
      <c r="L69" s="98">
        <v>0</v>
      </c>
      <c r="M69" s="127">
        <f>+'[1]Sheet1'!$X$6+F69</f>
        <v>17</v>
      </c>
    </row>
    <row r="70" spans="1:13" ht="15.75">
      <c r="A70" s="15"/>
      <c r="B70" s="15"/>
      <c r="C70" s="12" t="s">
        <v>115</v>
      </c>
      <c r="D70" s="21" t="s">
        <v>185</v>
      </c>
      <c r="E70" s="62"/>
      <c r="F70" s="79">
        <f t="shared" si="2"/>
        <v>1</v>
      </c>
      <c r="G70" s="98">
        <v>0</v>
      </c>
      <c r="H70" s="98">
        <v>0</v>
      </c>
      <c r="I70" s="98">
        <v>0</v>
      </c>
      <c r="J70" s="98">
        <v>1</v>
      </c>
      <c r="K70" s="113">
        <v>0</v>
      </c>
      <c r="L70" s="98">
        <v>0</v>
      </c>
      <c r="M70" s="127">
        <f>+'[1]Sheet1'!$X$6+F70</f>
        <v>16</v>
      </c>
    </row>
    <row r="71" spans="1:13" ht="15.75">
      <c r="A71" s="15"/>
      <c r="B71" s="15"/>
      <c r="C71" s="12" t="s">
        <v>116</v>
      </c>
      <c r="D71" s="21" t="s">
        <v>75</v>
      </c>
      <c r="E71" s="62"/>
      <c r="F71" s="79">
        <f t="shared" si="2"/>
        <v>1</v>
      </c>
      <c r="G71" s="98">
        <v>1</v>
      </c>
      <c r="H71" s="98">
        <v>0</v>
      </c>
      <c r="I71" s="98">
        <v>0</v>
      </c>
      <c r="J71" s="98">
        <v>0</v>
      </c>
      <c r="K71" s="113">
        <v>0</v>
      </c>
      <c r="L71" s="98">
        <v>0</v>
      </c>
      <c r="M71" s="127">
        <f>+'[1]Sheet1'!$X$6+F71</f>
        <v>16</v>
      </c>
    </row>
    <row r="72" spans="1:13" ht="15.75">
      <c r="A72" s="15"/>
      <c r="B72" s="15"/>
      <c r="C72" s="12" t="s">
        <v>117</v>
      </c>
      <c r="D72" s="21" t="s">
        <v>208</v>
      </c>
      <c r="E72" s="62"/>
      <c r="F72" s="79">
        <f t="shared" si="2"/>
        <v>0</v>
      </c>
      <c r="G72" s="98">
        <v>0</v>
      </c>
      <c r="H72" s="98">
        <v>0</v>
      </c>
      <c r="I72" s="98">
        <v>0</v>
      </c>
      <c r="J72" s="98">
        <v>0</v>
      </c>
      <c r="K72" s="113">
        <v>0</v>
      </c>
      <c r="L72" s="98">
        <v>0</v>
      </c>
      <c r="M72" s="127">
        <f>+'[1]Sheet1'!$X$6+F72</f>
        <v>15</v>
      </c>
    </row>
    <row r="73" spans="1:13" ht="15.75">
      <c r="A73" s="15"/>
      <c r="B73" s="15"/>
      <c r="C73" s="12" t="s">
        <v>118</v>
      </c>
      <c r="D73" s="14" t="s">
        <v>178</v>
      </c>
      <c r="E73" s="60"/>
      <c r="F73" s="79">
        <f t="shared" si="2"/>
        <v>0</v>
      </c>
      <c r="G73" s="98">
        <v>0</v>
      </c>
      <c r="H73" s="98">
        <v>0</v>
      </c>
      <c r="I73" s="98">
        <v>0</v>
      </c>
      <c r="J73" s="98">
        <v>0</v>
      </c>
      <c r="K73" s="113">
        <v>0</v>
      </c>
      <c r="L73" s="118">
        <v>0</v>
      </c>
      <c r="M73" s="127">
        <f>+'[1]Sheet1'!$X$6+F73</f>
        <v>15</v>
      </c>
    </row>
    <row r="74" spans="1:13" ht="15.75" hidden="1">
      <c r="A74" s="15"/>
      <c r="B74" s="15"/>
      <c r="C74" s="22" t="s">
        <v>24</v>
      </c>
      <c r="D74" s="23">
        <v>125984</v>
      </c>
      <c r="E74" s="63">
        <f>+F74/D74</f>
        <v>0</v>
      </c>
      <c r="F74" s="84">
        <f t="shared" si="2"/>
        <v>0</v>
      </c>
      <c r="G74" s="110"/>
      <c r="H74" s="110"/>
      <c r="I74" s="110"/>
      <c r="J74" s="110"/>
      <c r="K74" s="110"/>
      <c r="L74" s="119"/>
      <c r="M74" s="127">
        <f>+'[1]Sheet1'!$X$6+F74</f>
        <v>15</v>
      </c>
    </row>
    <row r="75" spans="1:13" s="27" customFormat="1" ht="15.75">
      <c r="A75" s="49" t="s">
        <v>120</v>
      </c>
      <c r="B75" s="24" t="s">
        <v>121</v>
      </c>
      <c r="C75" s="10" t="s">
        <v>122</v>
      </c>
      <c r="D75" s="34" t="s">
        <v>114</v>
      </c>
      <c r="E75" s="67"/>
      <c r="F75" s="78">
        <f t="shared" si="2"/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127">
        <f>+'[1]Sheet1'!$X$6+F75</f>
        <v>15</v>
      </c>
    </row>
    <row r="76" spans="1:13" ht="15.75">
      <c r="A76" s="15"/>
      <c r="B76" s="15"/>
      <c r="C76" s="12" t="s">
        <v>123</v>
      </c>
      <c r="D76" s="21" t="s">
        <v>85</v>
      </c>
      <c r="E76" s="62"/>
      <c r="F76" s="79">
        <f t="shared" si="2"/>
        <v>52</v>
      </c>
      <c r="G76" s="98">
        <v>16</v>
      </c>
      <c r="H76" s="98">
        <v>7</v>
      </c>
      <c r="I76" s="98">
        <v>5</v>
      </c>
      <c r="J76" s="98">
        <v>12</v>
      </c>
      <c r="K76" s="98">
        <v>6</v>
      </c>
      <c r="L76" s="98">
        <v>6</v>
      </c>
      <c r="M76" s="127">
        <f>+'[1]Sheet1'!$X$6+F76</f>
        <v>67</v>
      </c>
    </row>
    <row r="77" spans="1:15" ht="15.75">
      <c r="A77" s="15"/>
      <c r="B77" s="15"/>
      <c r="C77" s="12" t="s">
        <v>124</v>
      </c>
      <c r="D77" s="21" t="s">
        <v>143</v>
      </c>
      <c r="E77" s="62"/>
      <c r="F77" s="79">
        <f t="shared" si="2"/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127">
        <f>+'[1]Sheet1'!$X$6+F77</f>
        <v>15</v>
      </c>
      <c r="O77" s="74"/>
    </row>
    <row r="78" spans="1:13" ht="15.75">
      <c r="A78" s="15"/>
      <c r="B78" s="15"/>
      <c r="C78" s="12" t="s">
        <v>125</v>
      </c>
      <c r="D78" s="21" t="s">
        <v>73</v>
      </c>
      <c r="E78" s="62"/>
      <c r="F78" s="79">
        <f t="shared" si="2"/>
        <v>2</v>
      </c>
      <c r="G78" s="98">
        <v>0</v>
      </c>
      <c r="H78" s="98">
        <v>0</v>
      </c>
      <c r="I78" s="98">
        <v>1</v>
      </c>
      <c r="J78" s="98">
        <v>1</v>
      </c>
      <c r="K78" s="98">
        <v>0</v>
      </c>
      <c r="L78" s="98">
        <v>0</v>
      </c>
      <c r="M78" s="127">
        <f>+'[1]Sheet1'!$X$6+F78</f>
        <v>17</v>
      </c>
    </row>
    <row r="79" spans="1:13" ht="15.75">
      <c r="A79" s="15"/>
      <c r="B79" s="15"/>
      <c r="C79" s="12" t="s">
        <v>126</v>
      </c>
      <c r="D79" s="21" t="s">
        <v>18</v>
      </c>
      <c r="E79" s="62"/>
      <c r="F79" s="79">
        <f t="shared" si="2"/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127">
        <f>+'[1]Sheet1'!$X$6+F79</f>
        <v>15</v>
      </c>
    </row>
    <row r="80" spans="1:13" ht="15.75">
      <c r="A80" s="15"/>
      <c r="B80" s="15"/>
      <c r="C80" s="12" t="s">
        <v>127</v>
      </c>
      <c r="D80" s="21" t="s">
        <v>128</v>
      </c>
      <c r="E80" s="62"/>
      <c r="F80" s="79">
        <f t="shared" si="2"/>
        <v>15</v>
      </c>
      <c r="G80" s="98">
        <v>4</v>
      </c>
      <c r="H80" s="98">
        <v>7</v>
      </c>
      <c r="I80" s="98">
        <v>2</v>
      </c>
      <c r="J80" s="98">
        <v>1</v>
      </c>
      <c r="K80" s="98">
        <v>0</v>
      </c>
      <c r="L80" s="98">
        <v>1</v>
      </c>
      <c r="M80" s="127">
        <f>+'[1]Sheet1'!$X$6+F80</f>
        <v>30</v>
      </c>
    </row>
    <row r="81" spans="1:13" ht="15.75">
      <c r="A81" s="15"/>
      <c r="B81" s="15"/>
      <c r="C81" s="12" t="s">
        <v>129</v>
      </c>
      <c r="D81" s="21" t="s">
        <v>130</v>
      </c>
      <c r="E81" s="62"/>
      <c r="F81" s="79">
        <f t="shared" si="2"/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127">
        <f>+'[1]Sheet1'!$X$6+F81</f>
        <v>15</v>
      </c>
    </row>
    <row r="82" spans="1:13" ht="15.75">
      <c r="A82" s="15"/>
      <c r="B82" s="15"/>
      <c r="C82" s="12" t="s">
        <v>131</v>
      </c>
      <c r="D82" s="21" t="s">
        <v>186</v>
      </c>
      <c r="E82" s="62"/>
      <c r="F82" s="79">
        <f t="shared" si="2"/>
        <v>7</v>
      </c>
      <c r="G82" s="98">
        <v>1</v>
      </c>
      <c r="H82" s="98">
        <v>1</v>
      </c>
      <c r="I82" s="98">
        <v>1</v>
      </c>
      <c r="J82" s="98">
        <v>2</v>
      </c>
      <c r="K82" s="98">
        <v>1</v>
      </c>
      <c r="L82" s="98">
        <v>1</v>
      </c>
      <c r="M82" s="127">
        <f>+'[1]Sheet1'!$X$6+F82</f>
        <v>22</v>
      </c>
    </row>
    <row r="83" spans="1:13" ht="15.75" hidden="1">
      <c r="A83" s="15"/>
      <c r="B83" s="15"/>
      <c r="C83" s="22" t="s">
        <v>24</v>
      </c>
      <c r="D83" s="30">
        <v>107063</v>
      </c>
      <c r="E83" s="66">
        <f>+F83/D83</f>
        <v>0</v>
      </c>
      <c r="F83" s="83">
        <f t="shared" si="2"/>
        <v>0</v>
      </c>
      <c r="G83" s="107"/>
      <c r="H83" s="107"/>
      <c r="I83" s="107"/>
      <c r="J83" s="107"/>
      <c r="K83" s="107"/>
      <c r="L83" s="107"/>
      <c r="M83" s="127">
        <f>+'[1]Sheet1'!$X$6+F83</f>
        <v>15</v>
      </c>
    </row>
    <row r="84" spans="1:13" s="27" customFormat="1" ht="15.75">
      <c r="A84" s="133" t="s">
        <v>132</v>
      </c>
      <c r="B84" s="135" t="s">
        <v>133</v>
      </c>
      <c r="C84" s="10" t="s">
        <v>134</v>
      </c>
      <c r="D84" s="34" t="s">
        <v>187</v>
      </c>
      <c r="E84" s="67"/>
      <c r="F84" s="78">
        <f t="shared" si="2"/>
        <v>1522</v>
      </c>
      <c r="G84" s="120">
        <v>125</v>
      </c>
      <c r="H84" s="96">
        <f>289+157</f>
        <v>446</v>
      </c>
      <c r="I84" s="96">
        <f>258+0</f>
        <v>258</v>
      </c>
      <c r="J84" s="96">
        <f>277+30</f>
        <v>307</v>
      </c>
      <c r="K84" s="96">
        <f>174+5</f>
        <v>179</v>
      </c>
      <c r="L84" s="96">
        <v>207</v>
      </c>
      <c r="M84" s="127">
        <f>+'[1]Sheet1'!$X$6+F84</f>
        <v>1537</v>
      </c>
    </row>
    <row r="85" spans="1:13" ht="15.75">
      <c r="A85" s="134"/>
      <c r="B85" s="136"/>
      <c r="C85" s="12" t="s">
        <v>136</v>
      </c>
      <c r="D85" s="14" t="s">
        <v>188</v>
      </c>
      <c r="E85" s="60"/>
      <c r="F85" s="79">
        <f t="shared" si="2"/>
        <v>218</v>
      </c>
      <c r="G85" s="94">
        <v>22</v>
      </c>
      <c r="H85" s="104">
        <v>0</v>
      </c>
      <c r="I85" s="104">
        <v>22</v>
      </c>
      <c r="J85" s="104">
        <v>53</v>
      </c>
      <c r="K85" s="104">
        <v>92</v>
      </c>
      <c r="L85" s="104">
        <v>29</v>
      </c>
      <c r="M85" s="127">
        <f>+'[1]Sheet1'!$X$6+F85</f>
        <v>233</v>
      </c>
    </row>
    <row r="86" spans="1:13" ht="15.75">
      <c r="A86" s="134"/>
      <c r="B86" s="15"/>
      <c r="C86" s="40" t="s">
        <v>137</v>
      </c>
      <c r="D86" s="21" t="s">
        <v>18</v>
      </c>
      <c r="E86" s="62"/>
      <c r="F86" s="79">
        <f t="shared" si="2"/>
        <v>3</v>
      </c>
      <c r="G86" s="94">
        <v>0</v>
      </c>
      <c r="H86" s="98">
        <v>1</v>
      </c>
      <c r="I86" s="98">
        <v>0</v>
      </c>
      <c r="J86" s="98">
        <v>1</v>
      </c>
      <c r="K86" s="98">
        <v>1</v>
      </c>
      <c r="L86" s="98">
        <v>0</v>
      </c>
      <c r="M86" s="127">
        <f>+'[1]Sheet1'!$X$6+F86</f>
        <v>18</v>
      </c>
    </row>
    <row r="87" spans="1:13" ht="15.75">
      <c r="A87" s="139"/>
      <c r="B87" s="15"/>
      <c r="C87" s="40" t="s">
        <v>138</v>
      </c>
      <c r="D87" s="21" t="s">
        <v>209</v>
      </c>
      <c r="E87" s="62"/>
      <c r="F87" s="79">
        <f aca="true" t="shared" si="3" ref="F87:F97">SUM(G87:L87)</f>
        <v>34</v>
      </c>
      <c r="G87" s="94">
        <v>0</v>
      </c>
      <c r="H87" s="98">
        <v>7</v>
      </c>
      <c r="I87" s="98">
        <v>0</v>
      </c>
      <c r="J87" s="98">
        <v>4</v>
      </c>
      <c r="K87" s="98">
        <v>23</v>
      </c>
      <c r="L87" s="98">
        <v>0</v>
      </c>
      <c r="M87" s="127">
        <f>+'[1]Sheet1'!$X$6+F87</f>
        <v>49</v>
      </c>
    </row>
    <row r="88" spans="1:13" ht="15.75">
      <c r="A88" s="15"/>
      <c r="B88" s="15"/>
      <c r="C88" s="40" t="s">
        <v>139</v>
      </c>
      <c r="D88" s="21" t="s">
        <v>69</v>
      </c>
      <c r="E88" s="62"/>
      <c r="F88" s="79">
        <f t="shared" si="3"/>
        <v>118</v>
      </c>
      <c r="G88" s="94">
        <v>6</v>
      </c>
      <c r="H88" s="98">
        <v>45</v>
      </c>
      <c r="I88" s="98">
        <v>41</v>
      </c>
      <c r="J88" s="98">
        <v>8</v>
      </c>
      <c r="K88" s="98">
        <v>3</v>
      </c>
      <c r="L88" s="98">
        <v>15</v>
      </c>
      <c r="M88" s="127">
        <f>+'[1]Sheet1'!$X$6+F88</f>
        <v>133</v>
      </c>
    </row>
    <row r="89" spans="1:13" ht="15.75">
      <c r="A89" s="15"/>
      <c r="B89" s="15"/>
      <c r="C89" s="40" t="s">
        <v>140</v>
      </c>
      <c r="D89" s="21" t="s">
        <v>20</v>
      </c>
      <c r="E89" s="62"/>
      <c r="F89" s="79">
        <f t="shared" si="3"/>
        <v>0</v>
      </c>
      <c r="G89" s="94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127">
        <f>+'[1]Sheet1'!$X$6+F89</f>
        <v>15</v>
      </c>
    </row>
    <row r="90" spans="1:13" ht="15.75">
      <c r="A90" s="15"/>
      <c r="B90" s="15"/>
      <c r="C90" s="40" t="s">
        <v>141</v>
      </c>
      <c r="D90" s="21" t="s">
        <v>210</v>
      </c>
      <c r="E90" s="62"/>
      <c r="F90" s="79">
        <f t="shared" si="3"/>
        <v>152</v>
      </c>
      <c r="G90" s="94">
        <v>15</v>
      </c>
      <c r="H90" s="98">
        <v>24</v>
      </c>
      <c r="I90" s="98">
        <v>25</v>
      </c>
      <c r="J90" s="98">
        <v>36</v>
      </c>
      <c r="K90" s="98">
        <v>27</v>
      </c>
      <c r="L90" s="98">
        <v>25</v>
      </c>
      <c r="M90" s="127">
        <f>+'[1]Sheet1'!$X$6+F90</f>
        <v>167</v>
      </c>
    </row>
    <row r="91" spans="1:13" ht="15.75">
      <c r="A91" s="15"/>
      <c r="B91" s="15"/>
      <c r="C91" s="40" t="s">
        <v>142</v>
      </c>
      <c r="D91" s="21" t="s">
        <v>143</v>
      </c>
      <c r="E91" s="62"/>
      <c r="F91" s="79">
        <f t="shared" si="3"/>
        <v>14</v>
      </c>
      <c r="G91" s="94">
        <v>2</v>
      </c>
      <c r="H91" s="98">
        <v>0</v>
      </c>
      <c r="I91" s="98">
        <v>2</v>
      </c>
      <c r="J91" s="98">
        <v>4</v>
      </c>
      <c r="K91" s="98">
        <v>2</v>
      </c>
      <c r="L91" s="98">
        <v>4</v>
      </c>
      <c r="M91" s="127">
        <f>+'[1]Sheet1'!$X$6+F91</f>
        <v>29</v>
      </c>
    </row>
    <row r="92" spans="1:13" ht="15.75">
      <c r="A92" s="15"/>
      <c r="B92" s="15"/>
      <c r="C92" s="40" t="s">
        <v>144</v>
      </c>
      <c r="D92" s="21" t="s">
        <v>90</v>
      </c>
      <c r="E92" s="62"/>
      <c r="F92" s="79">
        <f t="shared" si="3"/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127">
        <f>+'[1]Sheet1'!$X$6+F92</f>
        <v>15</v>
      </c>
    </row>
    <row r="93" spans="1:13" ht="15.75" hidden="1">
      <c r="A93" s="15"/>
      <c r="B93" s="15"/>
      <c r="C93" s="22" t="s">
        <v>24</v>
      </c>
      <c r="D93" s="30">
        <v>398115</v>
      </c>
      <c r="E93" s="66">
        <f>+F93/D93</f>
        <v>0</v>
      </c>
      <c r="F93" s="84">
        <f t="shared" si="3"/>
        <v>0</v>
      </c>
      <c r="G93" s="110"/>
      <c r="H93" s="110"/>
      <c r="I93" s="110"/>
      <c r="J93" s="110"/>
      <c r="K93" s="110"/>
      <c r="L93" s="110"/>
      <c r="M93" s="127">
        <f>+'[1]Sheet1'!$X$6+F93</f>
        <v>15</v>
      </c>
    </row>
    <row r="94" spans="1:13" s="27" customFormat="1" ht="15.75">
      <c r="A94" s="133" t="s">
        <v>145</v>
      </c>
      <c r="B94" s="135" t="s">
        <v>146</v>
      </c>
      <c r="C94" s="10" t="s">
        <v>147</v>
      </c>
      <c r="D94" s="34" t="s">
        <v>189</v>
      </c>
      <c r="E94" s="67"/>
      <c r="F94" s="86">
        <f t="shared" si="3"/>
        <v>22932</v>
      </c>
      <c r="G94" s="96">
        <v>3254</v>
      </c>
      <c r="H94" s="96">
        <v>2860</v>
      </c>
      <c r="I94" s="96">
        <v>4300</v>
      </c>
      <c r="J94" s="96">
        <v>4364</v>
      </c>
      <c r="K94" s="96">
        <v>4228</v>
      </c>
      <c r="L94" s="96">
        <v>3926</v>
      </c>
      <c r="M94" s="127">
        <f>+'[1]Sheet1'!$X$6+F94</f>
        <v>22947</v>
      </c>
    </row>
    <row r="95" spans="1:13" ht="15.75">
      <c r="A95" s="134"/>
      <c r="B95" s="136"/>
      <c r="C95" s="12" t="s">
        <v>148</v>
      </c>
      <c r="D95" s="21" t="s">
        <v>149</v>
      </c>
      <c r="E95" s="62"/>
      <c r="F95" s="79">
        <f t="shared" si="3"/>
        <v>1925</v>
      </c>
      <c r="G95" s="98">
        <v>346</v>
      </c>
      <c r="H95" s="98">
        <v>267</v>
      </c>
      <c r="I95" s="98">
        <v>267</v>
      </c>
      <c r="J95" s="98">
        <v>331</v>
      </c>
      <c r="K95" s="98">
        <v>413</v>
      </c>
      <c r="L95" s="98">
        <v>301</v>
      </c>
      <c r="M95" s="127">
        <f>+'[1]Sheet1'!$X$6+F95</f>
        <v>1940</v>
      </c>
    </row>
    <row r="96" spans="1:13" ht="15.75">
      <c r="A96" s="134"/>
      <c r="B96" s="15"/>
      <c r="C96" s="12" t="s">
        <v>150</v>
      </c>
      <c r="D96" s="21" t="s">
        <v>63</v>
      </c>
      <c r="E96" s="62"/>
      <c r="F96" s="79">
        <f t="shared" si="3"/>
        <v>75</v>
      </c>
      <c r="G96" s="98">
        <v>15</v>
      </c>
      <c r="H96" s="98">
        <v>11</v>
      </c>
      <c r="I96" s="98">
        <v>7</v>
      </c>
      <c r="J96" s="98">
        <v>17</v>
      </c>
      <c r="K96" s="98">
        <v>13</v>
      </c>
      <c r="L96" s="98">
        <v>12</v>
      </c>
      <c r="M96" s="127">
        <f>+'[1]Sheet1'!$X$6+F96</f>
        <v>90</v>
      </c>
    </row>
    <row r="97" spans="1:13" ht="27.75" customHeight="1">
      <c r="A97" s="53" t="s">
        <v>151</v>
      </c>
      <c r="B97" s="15"/>
      <c r="C97" s="12" t="s">
        <v>152</v>
      </c>
      <c r="D97" s="21" t="s">
        <v>153</v>
      </c>
      <c r="E97" s="62"/>
      <c r="F97" s="79">
        <f t="shared" si="3"/>
        <v>180</v>
      </c>
      <c r="G97" s="98">
        <v>25</v>
      </c>
      <c r="H97" s="98">
        <v>28</v>
      </c>
      <c r="I97" s="98">
        <v>16</v>
      </c>
      <c r="J97" s="98">
        <v>29</v>
      </c>
      <c r="K97" s="98">
        <v>36</v>
      </c>
      <c r="L97" s="98">
        <v>46</v>
      </c>
      <c r="M97" s="127">
        <f>+'[1]Sheet1'!$X$6+F97</f>
        <v>195</v>
      </c>
    </row>
    <row r="98" spans="1:13" ht="15.75">
      <c r="A98" s="54"/>
      <c r="B98" s="15"/>
      <c r="C98" s="12"/>
      <c r="D98" s="21"/>
      <c r="E98" s="62"/>
      <c r="F98" s="79"/>
      <c r="G98" s="98"/>
      <c r="H98" s="98"/>
      <c r="I98" s="98"/>
      <c r="J98" s="98"/>
      <c r="K98" s="98"/>
      <c r="L98" s="98"/>
      <c r="M98" s="127">
        <f>+'[1]Sheet1'!$X$6+F98</f>
        <v>15</v>
      </c>
    </row>
    <row r="99" spans="1:13" s="43" customFormat="1" ht="16.5" hidden="1" thickBot="1">
      <c r="A99" s="35"/>
      <c r="B99" s="41"/>
      <c r="C99" s="17" t="s">
        <v>24</v>
      </c>
      <c r="D99" s="42">
        <v>1351460</v>
      </c>
      <c r="E99" s="68">
        <f>+F99/D99</f>
        <v>0.73211330709011</v>
      </c>
      <c r="F99" s="87">
        <f>SUM(G99:L99)</f>
        <v>989421.8500000001</v>
      </c>
      <c r="G99" s="121">
        <v>0</v>
      </c>
      <c r="H99" s="121">
        <v>0</v>
      </c>
      <c r="I99" s="121">
        <v>454588.71</v>
      </c>
      <c r="J99" s="121">
        <v>153793.18</v>
      </c>
      <c r="K99" s="121">
        <v>89086.26</v>
      </c>
      <c r="L99" s="121">
        <v>291953.7</v>
      </c>
      <c r="M99" s="129"/>
    </row>
    <row r="100" spans="1:13" s="43" customFormat="1" ht="16.5" hidden="1" thickBot="1">
      <c r="A100" s="35"/>
      <c r="B100" s="41"/>
      <c r="C100" s="17" t="s">
        <v>154</v>
      </c>
      <c r="D100" s="56">
        <f>+D99+D93+D83+D74+D67+D57+D45+D33+D26+D12</f>
        <v>5902166</v>
      </c>
      <c r="E100" s="69">
        <f>+F100/D100</f>
        <v>0.16763707594805027</v>
      </c>
      <c r="F100" s="88">
        <f aca="true" t="shared" si="4" ref="F100:L100">+F99+F93+F83+F74+F67+F57+F45+F33+F26+F12</f>
        <v>989421.8500000001</v>
      </c>
      <c r="G100" s="119">
        <f t="shared" si="4"/>
        <v>0</v>
      </c>
      <c r="H100" s="119">
        <f t="shared" si="4"/>
        <v>0</v>
      </c>
      <c r="I100" s="119">
        <f t="shared" si="4"/>
        <v>454588.71</v>
      </c>
      <c r="J100" s="119">
        <f t="shared" si="4"/>
        <v>153793.18</v>
      </c>
      <c r="K100" s="119">
        <f t="shared" si="4"/>
        <v>89086.26</v>
      </c>
      <c r="L100" s="119">
        <f t="shared" si="4"/>
        <v>291953.7</v>
      </c>
      <c r="M100" s="129"/>
    </row>
    <row r="101" spans="1:13" ht="16.5" hidden="1" thickBot="1">
      <c r="A101" s="35"/>
      <c r="B101" s="45"/>
      <c r="C101" s="16" t="s">
        <v>155</v>
      </c>
      <c r="D101" s="17">
        <f>+D100-F101</f>
        <v>4912744.15</v>
      </c>
      <c r="E101" s="70"/>
      <c r="F101" s="80">
        <f>SUM(G101:L101)</f>
        <v>989421.8500000001</v>
      </c>
      <c r="G101" s="99">
        <f aca="true" t="shared" si="5" ref="G101:L101">+G99+G93+G83+G74+G67+G57+G45+G33+G26+G12</f>
        <v>0</v>
      </c>
      <c r="H101" s="99">
        <f t="shared" si="5"/>
        <v>0</v>
      </c>
      <c r="I101" s="99">
        <f t="shared" si="5"/>
        <v>454588.71</v>
      </c>
      <c r="J101" s="99">
        <f t="shared" si="5"/>
        <v>153793.18</v>
      </c>
      <c r="K101" s="99">
        <f t="shared" si="5"/>
        <v>89086.26</v>
      </c>
      <c r="L101" s="99">
        <f t="shared" si="5"/>
        <v>291953.7</v>
      </c>
      <c r="M101" s="128"/>
    </row>
    <row r="102" spans="1:13" ht="16.5" hidden="1" thickBot="1">
      <c r="A102" s="55"/>
      <c r="B102" s="55"/>
      <c r="C102" s="16" t="s">
        <v>156</v>
      </c>
      <c r="D102" s="44"/>
      <c r="E102" s="71"/>
      <c r="F102" s="89">
        <v>0</v>
      </c>
      <c r="G102" s="122">
        <f>+G101</f>
        <v>0</v>
      </c>
      <c r="H102" s="122">
        <f>+H101+G102</f>
        <v>0</v>
      </c>
      <c r="I102" s="122">
        <f>+H102+I101</f>
        <v>454588.71</v>
      </c>
      <c r="J102" s="123">
        <f>+J101+I102</f>
        <v>608381.89</v>
      </c>
      <c r="K102" s="123">
        <f>+K101+J102</f>
        <v>697468.15</v>
      </c>
      <c r="L102" s="123">
        <f>+L101+K102</f>
        <v>989421.8500000001</v>
      </c>
      <c r="M102" s="128"/>
    </row>
    <row r="107" spans="1:5" ht="15" hidden="1">
      <c r="A107" s="47" t="s">
        <v>157</v>
      </c>
      <c r="B107" s="47" t="s">
        <v>13</v>
      </c>
      <c r="C107" s="47">
        <v>140890</v>
      </c>
      <c r="D107" s="48">
        <v>0</v>
      </c>
      <c r="E107" s="72">
        <v>140890</v>
      </c>
    </row>
    <row r="108" spans="1:5" ht="15" hidden="1">
      <c r="A108" s="47" t="s">
        <v>158</v>
      </c>
      <c r="B108" s="47" t="s">
        <v>50</v>
      </c>
      <c r="C108" s="47">
        <v>352979</v>
      </c>
      <c r="D108" s="48">
        <v>0</v>
      </c>
      <c r="E108" s="72">
        <v>352979</v>
      </c>
    </row>
    <row r="109" spans="1:5" ht="15" hidden="1">
      <c r="A109" s="47" t="s">
        <v>159</v>
      </c>
      <c r="B109" s="47" t="s">
        <v>60</v>
      </c>
      <c r="C109" s="47">
        <v>455480</v>
      </c>
      <c r="D109" s="48">
        <v>0</v>
      </c>
      <c r="E109" s="72">
        <v>455480</v>
      </c>
    </row>
    <row r="110" spans="1:5" ht="15" hidden="1">
      <c r="A110" s="47" t="s">
        <v>160</v>
      </c>
      <c r="B110" s="47" t="s">
        <v>79</v>
      </c>
      <c r="C110" s="47">
        <v>602920</v>
      </c>
      <c r="D110" s="48">
        <v>0</v>
      </c>
      <c r="E110" s="72">
        <v>602920</v>
      </c>
    </row>
    <row r="111" spans="1:5" ht="15" hidden="1">
      <c r="A111" s="47" t="s">
        <v>161</v>
      </c>
      <c r="B111" s="47" t="s">
        <v>162</v>
      </c>
      <c r="C111" s="47">
        <v>370818</v>
      </c>
      <c r="D111" s="48">
        <v>0</v>
      </c>
      <c r="E111" s="72">
        <v>370818</v>
      </c>
    </row>
    <row r="112" spans="1:5" ht="15" hidden="1">
      <c r="A112" s="19" t="s">
        <v>163</v>
      </c>
      <c r="B112" s="19" t="s">
        <v>133</v>
      </c>
      <c r="C112" s="19">
        <v>490848</v>
      </c>
      <c r="D112" s="46">
        <v>0</v>
      </c>
      <c r="E112" s="73">
        <v>490848</v>
      </c>
    </row>
    <row r="113" spans="1:5" ht="15" hidden="1">
      <c r="A113" s="19" t="s">
        <v>164</v>
      </c>
      <c r="B113" s="19" t="s">
        <v>111</v>
      </c>
      <c r="C113" s="19">
        <v>185770</v>
      </c>
      <c r="D113" s="46">
        <v>0</v>
      </c>
      <c r="E113" s="73">
        <v>185770</v>
      </c>
    </row>
    <row r="114" spans="1:5" ht="15" hidden="1">
      <c r="A114" s="19" t="s">
        <v>165</v>
      </c>
      <c r="B114" s="19" t="s">
        <v>44</v>
      </c>
      <c r="C114" s="19">
        <v>155990</v>
      </c>
      <c r="D114" s="46">
        <v>0</v>
      </c>
      <c r="E114" s="73">
        <v>155990</v>
      </c>
    </row>
    <row r="115" spans="1:5" ht="15" hidden="1">
      <c r="A115" s="19" t="s">
        <v>166</v>
      </c>
      <c r="B115" s="19" t="s">
        <v>167</v>
      </c>
      <c r="C115" s="19">
        <v>1020548</v>
      </c>
      <c r="D115" s="46">
        <v>0</v>
      </c>
      <c r="E115" s="73">
        <v>1020548</v>
      </c>
    </row>
    <row r="116" spans="1:5" ht="15" hidden="1">
      <c r="A116" s="19" t="s">
        <v>168</v>
      </c>
      <c r="B116" s="19" t="s">
        <v>169</v>
      </c>
      <c r="C116" s="19">
        <v>116733</v>
      </c>
      <c r="D116" s="46">
        <v>0</v>
      </c>
      <c r="E116" s="73">
        <v>116733</v>
      </c>
    </row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sheetProtection/>
  <mergeCells count="9">
    <mergeCell ref="A94:A96"/>
    <mergeCell ref="B94:B95"/>
    <mergeCell ref="B6:B7"/>
    <mergeCell ref="B34:B35"/>
    <mergeCell ref="B46:B47"/>
    <mergeCell ref="B58:B59"/>
    <mergeCell ref="B68:B69"/>
    <mergeCell ref="A84:A87"/>
    <mergeCell ref="B84:B85"/>
  </mergeCells>
  <printOptions/>
  <pageMargins left="0" right="0" top="0" bottom="0" header="0.3" footer="0.3"/>
  <pageSetup horizontalDpi="600" verticalDpi="600" orientation="landscape" paperSize="5" scale="46" r:id="rId4"/>
  <rowBreaks count="1" manualBreakCount="1">
    <brk id="57" max="1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G4" sqref="G4"/>
    </sheetView>
  </sheetViews>
  <sheetFormatPr defaultColWidth="9.140625" defaultRowHeight="12.75"/>
  <cols>
    <col min="1" max="2" width="9.140625" style="131" customWidth="1"/>
    <col min="3" max="3" width="42.00390625" style="131" customWidth="1"/>
    <col min="4" max="4" width="12.8515625" style="131" customWidth="1"/>
    <col min="5" max="5" width="14.421875" style="131" customWidth="1"/>
    <col min="6" max="6" width="13.8515625" style="131" customWidth="1"/>
    <col min="7" max="7" width="15.00390625" style="131" customWidth="1"/>
    <col min="8" max="8" width="10.28125" style="131" bestFit="1" customWidth="1"/>
    <col min="9" max="10" width="9.140625" style="131" customWidth="1"/>
    <col min="11" max="11" width="9.8515625" style="131" customWidth="1"/>
    <col min="12" max="16384" width="9.140625" style="131" customWidth="1"/>
  </cols>
  <sheetData>
    <row r="1" spans="1:7" ht="12.75">
      <c r="A1" s="130"/>
      <c r="B1" s="130"/>
      <c r="C1" s="130"/>
      <c r="D1" s="130"/>
      <c r="E1" s="130"/>
      <c r="F1" s="130"/>
      <c r="G1" s="130"/>
    </row>
    <row r="2" spans="1:7" ht="12.75">
      <c r="A2" s="130"/>
      <c r="B2" s="130"/>
      <c r="C2" s="130"/>
      <c r="D2" s="130"/>
      <c r="E2" s="130"/>
      <c r="F2" s="130"/>
      <c r="G2" s="130"/>
    </row>
    <row r="3" spans="1:7" ht="12.75">
      <c r="A3" s="130"/>
      <c r="B3" s="130"/>
      <c r="C3" s="130"/>
      <c r="D3" s="130"/>
      <c r="E3" s="130"/>
      <c r="F3" s="130"/>
      <c r="G3" s="141" t="s">
        <v>258</v>
      </c>
    </row>
    <row r="4" spans="1:8" ht="15.75" customHeight="1">
      <c r="A4" s="130"/>
      <c r="B4" s="130"/>
      <c r="C4" s="130"/>
      <c r="D4" s="130"/>
      <c r="E4" s="130"/>
      <c r="F4" s="130"/>
      <c r="G4" s="130"/>
      <c r="H4" s="130"/>
    </row>
    <row r="5" spans="1:8" ht="15.75" customHeight="1">
      <c r="A5" s="130"/>
      <c r="B5" s="130"/>
      <c r="C5" s="130"/>
      <c r="D5" s="130"/>
      <c r="E5" s="130"/>
      <c r="F5" s="130"/>
      <c r="G5" s="130"/>
      <c r="H5" s="130"/>
    </row>
    <row r="6" spans="1:8" ht="15.75">
      <c r="A6" s="142" t="s">
        <v>213</v>
      </c>
      <c r="B6" s="143" t="s">
        <v>259</v>
      </c>
      <c r="C6" s="143"/>
      <c r="D6" s="143"/>
      <c r="E6" s="143"/>
      <c r="F6" s="143"/>
      <c r="G6" s="143"/>
      <c r="H6" s="143"/>
    </row>
    <row r="7" spans="1:6" ht="15.75">
      <c r="A7" s="142"/>
      <c r="B7" s="142"/>
      <c r="C7" s="144"/>
      <c r="D7" s="144"/>
      <c r="E7" s="144"/>
      <c r="F7" s="144"/>
    </row>
    <row r="8" spans="1:8" ht="15.75" customHeight="1">
      <c r="A8" s="132"/>
      <c r="B8" s="145" t="s">
        <v>211</v>
      </c>
      <c r="C8" s="145"/>
      <c r="D8" s="146">
        <v>2008</v>
      </c>
      <c r="E8" s="146">
        <v>2009</v>
      </c>
      <c r="F8" s="146">
        <v>2010</v>
      </c>
      <c r="G8" s="147">
        <v>2011</v>
      </c>
      <c r="H8" s="146">
        <v>2012</v>
      </c>
    </row>
    <row r="9" spans="1:8" ht="15.75" customHeight="1">
      <c r="A9" s="132"/>
      <c r="B9" s="148" t="s">
        <v>222</v>
      </c>
      <c r="C9" s="148"/>
      <c r="D9" s="149">
        <v>45</v>
      </c>
      <c r="E9" s="150">
        <v>25</v>
      </c>
      <c r="F9" s="130">
        <v>53</v>
      </c>
      <c r="G9" s="130">
        <v>24</v>
      </c>
      <c r="H9" s="130">
        <v>18</v>
      </c>
    </row>
    <row r="10" spans="1:8" ht="14.25">
      <c r="A10" s="132"/>
      <c r="B10" s="151" t="s">
        <v>46</v>
      </c>
      <c r="C10" s="151"/>
      <c r="D10" s="149">
        <v>75528</v>
      </c>
      <c r="E10" s="152">
        <v>58438</v>
      </c>
      <c r="F10" s="152">
        <v>49533</v>
      </c>
      <c r="G10" s="152">
        <v>26965</v>
      </c>
      <c r="H10" s="152">
        <v>38697</v>
      </c>
    </row>
    <row r="11" spans="1:8" ht="15">
      <c r="A11" s="132"/>
      <c r="B11" s="153" t="s">
        <v>47</v>
      </c>
      <c r="C11" s="153"/>
      <c r="D11" s="154">
        <v>137</v>
      </c>
      <c r="E11" s="155">
        <v>153</v>
      </c>
      <c r="F11" s="155">
        <v>118</v>
      </c>
      <c r="G11" s="155">
        <v>141</v>
      </c>
      <c r="H11" s="155">
        <v>159</v>
      </c>
    </row>
    <row r="12" spans="1:8" ht="12.75">
      <c r="A12" s="132"/>
      <c r="B12" s="132"/>
      <c r="C12" s="156"/>
      <c r="D12" s="124"/>
      <c r="E12" s="124"/>
      <c r="F12" s="124"/>
      <c r="G12" s="124"/>
      <c r="H12" s="157"/>
    </row>
    <row r="13" spans="1:7" ht="12.75">
      <c r="A13" s="132"/>
      <c r="B13" s="158"/>
      <c r="C13" s="158"/>
      <c r="D13" s="159"/>
      <c r="E13" s="159"/>
      <c r="F13" s="159"/>
      <c r="G13" s="159"/>
    </row>
    <row r="14" spans="2:7" ht="12.75">
      <c r="B14" s="132"/>
      <c r="C14" s="132"/>
      <c r="D14" s="132"/>
      <c r="E14" s="132"/>
      <c r="F14" s="132"/>
      <c r="G14" s="132"/>
    </row>
    <row r="19" ht="15.75" customHeight="1"/>
    <row r="21" spans="1:7" ht="15">
      <c r="A21" s="132"/>
      <c r="B21" s="160"/>
      <c r="C21" s="161"/>
      <c r="D21" s="162"/>
      <c r="E21" s="155"/>
      <c r="F21" s="155"/>
      <c r="G21" s="155"/>
    </row>
    <row r="22" spans="1:8" ht="12.75">
      <c r="A22" s="132"/>
      <c r="B22" s="132"/>
      <c r="C22" s="156"/>
      <c r="D22" s="124"/>
      <c r="E22" s="124"/>
      <c r="F22" s="124"/>
      <c r="G22" s="124"/>
      <c r="H22" s="132"/>
    </row>
    <row r="23" ht="12.75">
      <c r="H23" s="132"/>
    </row>
    <row r="35" spans="1:8" ht="15.75">
      <c r="A35" s="142" t="s">
        <v>212</v>
      </c>
      <c r="B35" s="143" t="s">
        <v>260</v>
      </c>
      <c r="C35" s="143"/>
      <c r="D35" s="143"/>
      <c r="E35" s="143"/>
      <c r="F35" s="143"/>
      <c r="G35" s="143"/>
      <c r="H35" s="143"/>
    </row>
    <row r="36" spans="1:6" ht="15.75">
      <c r="A36" s="142"/>
      <c r="B36" s="142"/>
      <c r="C36" s="144"/>
      <c r="D36" s="144"/>
      <c r="E36" s="144"/>
      <c r="F36" s="144"/>
    </row>
    <row r="37" spans="1:8" ht="15.75">
      <c r="A37" s="132"/>
      <c r="B37" s="163" t="s">
        <v>211</v>
      </c>
      <c r="C37" s="145"/>
      <c r="D37" s="164">
        <v>2008</v>
      </c>
      <c r="E37" s="146">
        <v>2009</v>
      </c>
      <c r="F37" s="146">
        <v>2010</v>
      </c>
      <c r="G37" s="147">
        <v>2011</v>
      </c>
      <c r="H37" s="146">
        <v>2012</v>
      </c>
    </row>
    <row r="38" spans="1:8" ht="14.25">
      <c r="A38" s="132"/>
      <c r="B38" s="148" t="s">
        <v>255</v>
      </c>
      <c r="C38" s="148"/>
      <c r="D38" s="165">
        <v>60501</v>
      </c>
      <c r="E38" s="152">
        <v>30412</v>
      </c>
      <c r="F38" s="166">
        <v>28449</v>
      </c>
      <c r="G38" s="166">
        <v>17564</v>
      </c>
      <c r="H38" s="166">
        <v>22947</v>
      </c>
    </row>
    <row r="39" spans="1:8" ht="14.25">
      <c r="A39" s="132"/>
      <c r="B39" s="167" t="s">
        <v>150</v>
      </c>
      <c r="C39" s="167"/>
      <c r="D39" s="168">
        <v>158</v>
      </c>
      <c r="E39" s="169">
        <v>124</v>
      </c>
      <c r="F39" s="169">
        <v>141</v>
      </c>
      <c r="G39" s="169">
        <v>91</v>
      </c>
      <c r="H39" s="170">
        <v>90</v>
      </c>
    </row>
    <row r="42" spans="2:3" ht="12.75">
      <c r="B42" s="171" t="s">
        <v>225</v>
      </c>
      <c r="C42" s="171"/>
    </row>
  </sheetData>
  <sheetProtection/>
  <mergeCells count="11">
    <mergeCell ref="B38:C38"/>
    <mergeCell ref="B39:C39"/>
    <mergeCell ref="B42:C42"/>
    <mergeCell ref="B8:C8"/>
    <mergeCell ref="B13:C13"/>
    <mergeCell ref="B6:H6"/>
    <mergeCell ref="B35:H35"/>
    <mergeCell ref="B37:C37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scale="64" r:id="rId4"/>
  <drawing r:id="rId3"/>
  <legacyDrawing r:id="rId2"/>
  <oleObjects>
    <oleObject progId="MSPhotoEd.3" shapeId="755516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1" sqref="D1"/>
    </sheetView>
  </sheetViews>
  <sheetFormatPr defaultColWidth="9.140625" defaultRowHeight="12.75"/>
  <cols>
    <col min="1" max="2" width="9.140625" style="131" customWidth="1"/>
    <col min="3" max="3" width="54.421875" style="131" customWidth="1"/>
    <col min="4" max="4" width="12.8515625" style="131" customWidth="1"/>
    <col min="5" max="5" width="14.421875" style="131" customWidth="1"/>
    <col min="6" max="6" width="13.8515625" style="131" customWidth="1"/>
    <col min="7" max="7" width="15.00390625" style="131" customWidth="1"/>
    <col min="8" max="8" width="9.140625" style="131" customWidth="1"/>
    <col min="9" max="9" width="0" style="131" hidden="1" customWidth="1"/>
    <col min="10" max="16384" width="9.140625" style="131" customWidth="1"/>
  </cols>
  <sheetData>
    <row r="1" spans="1:7" ht="12.75">
      <c r="A1" s="130"/>
      <c r="B1" s="130"/>
      <c r="C1" s="130"/>
      <c r="D1" s="130"/>
      <c r="E1" s="130"/>
      <c r="F1" s="130"/>
      <c r="G1" s="130"/>
    </row>
    <row r="2" spans="1:7" ht="12.75">
      <c r="A2" s="130"/>
      <c r="B2" s="130"/>
      <c r="C2" s="130"/>
      <c r="D2" s="130"/>
      <c r="E2" s="130"/>
      <c r="F2" s="130"/>
      <c r="G2" s="130"/>
    </row>
    <row r="3" spans="1:6" ht="12.75">
      <c r="A3" s="130"/>
      <c r="B3" s="130"/>
      <c r="C3" s="130"/>
      <c r="D3" s="141" t="s">
        <v>258</v>
      </c>
      <c r="E3" s="130"/>
      <c r="F3" s="130"/>
    </row>
    <row r="4" spans="1:8" ht="15.75" customHeight="1">
      <c r="A4" s="130"/>
      <c r="B4" s="130"/>
      <c r="C4" s="130"/>
      <c r="D4" s="130"/>
      <c r="E4" s="130"/>
      <c r="F4" s="130"/>
      <c r="G4" s="130"/>
      <c r="H4" s="130"/>
    </row>
    <row r="5" spans="1:8" ht="15.75" customHeight="1">
      <c r="A5" s="130"/>
      <c r="B5" s="130"/>
      <c r="C5" s="130"/>
      <c r="D5" s="130"/>
      <c r="E5" s="130"/>
      <c r="F5" s="130"/>
      <c r="G5" s="130"/>
      <c r="H5" s="130"/>
    </row>
    <row r="6" spans="1:8" ht="15.75">
      <c r="A6" s="142" t="s">
        <v>214</v>
      </c>
      <c r="B6" s="172" t="s">
        <v>256</v>
      </c>
      <c r="C6" s="172"/>
      <c r="D6" s="172"/>
      <c r="E6" s="172"/>
      <c r="F6" s="172"/>
      <c r="G6" s="172"/>
      <c r="H6" s="172"/>
    </row>
    <row r="7" spans="1:6" ht="15.75">
      <c r="A7" s="142"/>
      <c r="B7" s="142"/>
      <c r="C7" s="144"/>
      <c r="D7" s="144"/>
      <c r="E7" s="144"/>
      <c r="F7" s="144"/>
    </row>
    <row r="8" spans="1:8" ht="15.75" customHeight="1">
      <c r="A8" s="132"/>
      <c r="B8" s="145" t="s">
        <v>226</v>
      </c>
      <c r="C8" s="145"/>
      <c r="D8" s="146">
        <v>2008</v>
      </c>
      <c r="F8" s="125"/>
      <c r="G8" s="150"/>
      <c r="H8" s="125"/>
    </row>
    <row r="9" spans="1:8" ht="15" customHeight="1">
      <c r="A9" s="132"/>
      <c r="B9" s="173" t="s">
        <v>27</v>
      </c>
      <c r="C9" s="173"/>
      <c r="D9" s="149">
        <v>23947</v>
      </c>
      <c r="F9" s="132"/>
      <c r="G9" s="132"/>
      <c r="H9" s="132"/>
    </row>
    <row r="10" spans="1:8" ht="15" customHeight="1">
      <c r="A10" s="132"/>
      <c r="B10" s="174" t="s">
        <v>216</v>
      </c>
      <c r="C10" s="174"/>
      <c r="D10" s="149">
        <v>54851</v>
      </c>
      <c r="F10" s="132"/>
      <c r="G10" s="132"/>
      <c r="H10" s="132"/>
    </row>
    <row r="11" spans="1:8" ht="15" customHeight="1">
      <c r="A11" s="132"/>
      <c r="B11" s="174" t="s">
        <v>217</v>
      </c>
      <c r="C11" s="174"/>
      <c r="D11" s="149">
        <v>21</v>
      </c>
      <c r="F11" s="132"/>
      <c r="G11" s="132"/>
      <c r="H11" s="132"/>
    </row>
    <row r="12" spans="1:8" ht="15" customHeight="1">
      <c r="A12" s="132"/>
      <c r="B12" s="174" t="s">
        <v>218</v>
      </c>
      <c r="C12" s="174"/>
      <c r="D12" s="149">
        <v>225</v>
      </c>
      <c r="F12" s="132"/>
      <c r="G12" s="132"/>
      <c r="H12" s="132"/>
    </row>
    <row r="13" spans="1:8" ht="15" customHeight="1">
      <c r="A13" s="132"/>
      <c r="B13" s="174" t="s">
        <v>219</v>
      </c>
      <c r="C13" s="174"/>
      <c r="D13" s="149">
        <v>21</v>
      </c>
      <c r="F13" s="132"/>
      <c r="G13" s="132"/>
      <c r="H13" s="132"/>
    </row>
    <row r="14" spans="1:8" ht="15" customHeight="1">
      <c r="A14" s="132"/>
      <c r="B14" s="174" t="s">
        <v>37</v>
      </c>
      <c r="C14" s="174"/>
      <c r="D14" s="149">
        <v>21</v>
      </c>
      <c r="F14" s="132"/>
      <c r="G14" s="132"/>
      <c r="H14" s="132"/>
    </row>
    <row r="15" spans="1:8" ht="15" customHeight="1">
      <c r="A15" s="132"/>
      <c r="B15" s="174" t="s">
        <v>220</v>
      </c>
      <c r="C15" s="174"/>
      <c r="D15" s="149">
        <v>467</v>
      </c>
      <c r="F15" s="124"/>
      <c r="G15" s="124"/>
      <c r="H15" s="132"/>
    </row>
    <row r="16" spans="1:8" ht="15" customHeight="1">
      <c r="A16" s="132"/>
      <c r="B16" s="174" t="s">
        <v>221</v>
      </c>
      <c r="C16" s="174"/>
      <c r="D16" s="149">
        <v>665</v>
      </c>
      <c r="E16" s="132"/>
      <c r="F16" s="175"/>
      <c r="G16" s="175"/>
      <c r="H16" s="132"/>
    </row>
    <row r="17" spans="1:7" ht="12.75">
      <c r="A17" s="132"/>
      <c r="B17" s="158"/>
      <c r="C17" s="158"/>
      <c r="D17" s="159"/>
      <c r="E17" s="175"/>
      <c r="F17" s="175"/>
      <c r="G17" s="175"/>
    </row>
    <row r="18" spans="2:7" ht="12.75">
      <c r="B18" s="131" t="s">
        <v>224</v>
      </c>
      <c r="D18" s="132"/>
      <c r="E18" s="132"/>
      <c r="F18" s="132"/>
      <c r="G18" s="132"/>
    </row>
    <row r="19" spans="4:7" ht="12.75">
      <c r="D19" s="132"/>
      <c r="E19" s="132"/>
      <c r="F19" s="132"/>
      <c r="G19" s="132"/>
    </row>
    <row r="20" ht="12.75">
      <c r="D20" s="166"/>
    </row>
    <row r="21" spans="1:8" ht="15.75">
      <c r="A21" s="142" t="s">
        <v>215</v>
      </c>
      <c r="B21" s="143" t="s">
        <v>261</v>
      </c>
      <c r="C21" s="143"/>
      <c r="D21" s="143"/>
      <c r="E21" s="143"/>
      <c r="F21" s="143"/>
      <c r="G21" s="143"/>
      <c r="H21" s="143"/>
    </row>
    <row r="22" spans="1:6" ht="15.75">
      <c r="A22" s="142"/>
      <c r="B22" s="142"/>
      <c r="C22" s="144"/>
      <c r="D22" s="144"/>
      <c r="E22" s="144"/>
      <c r="F22" s="144"/>
    </row>
    <row r="23" spans="1:9" ht="15.75">
      <c r="A23" s="132"/>
      <c r="B23" s="145" t="s">
        <v>226</v>
      </c>
      <c r="C23" s="145"/>
      <c r="D23" s="164">
        <v>2008</v>
      </c>
      <c r="E23" s="146">
        <v>2009</v>
      </c>
      <c r="F23" s="146">
        <v>2010</v>
      </c>
      <c r="G23" s="147">
        <v>2011</v>
      </c>
      <c r="H23" s="146">
        <v>2012</v>
      </c>
      <c r="I23" s="146">
        <v>2013</v>
      </c>
    </row>
    <row r="24" spans="1:9" ht="12.75">
      <c r="A24" s="132"/>
      <c r="B24" s="173" t="s">
        <v>112</v>
      </c>
      <c r="C24" s="173"/>
      <c r="D24" s="176">
        <v>23</v>
      </c>
      <c r="E24" s="150">
        <v>7</v>
      </c>
      <c r="F24" s="130">
        <v>54</v>
      </c>
      <c r="G24" s="130">
        <v>18</v>
      </c>
      <c r="H24" s="130">
        <v>16</v>
      </c>
      <c r="I24" s="130"/>
    </row>
    <row r="25" spans="1:9" ht="12.75">
      <c r="A25" s="132"/>
      <c r="B25" s="174" t="s">
        <v>113</v>
      </c>
      <c r="C25" s="174"/>
      <c r="D25" s="177">
        <v>21</v>
      </c>
      <c r="E25" s="150">
        <v>7</v>
      </c>
      <c r="F25" s="130">
        <v>53</v>
      </c>
      <c r="G25" s="130">
        <v>18</v>
      </c>
      <c r="H25" s="130">
        <v>17</v>
      </c>
      <c r="I25" s="130"/>
    </row>
    <row r="26" spans="1:9" ht="12.75">
      <c r="A26" s="132"/>
      <c r="B26" s="174" t="s">
        <v>115</v>
      </c>
      <c r="C26" s="174"/>
      <c r="D26" s="177">
        <v>27</v>
      </c>
      <c r="E26" s="178">
        <v>10</v>
      </c>
      <c r="F26" s="130">
        <v>56</v>
      </c>
      <c r="G26" s="130">
        <v>22</v>
      </c>
      <c r="H26" s="130">
        <v>16</v>
      </c>
      <c r="I26" s="130"/>
    </row>
    <row r="27" spans="1:9" ht="12.75">
      <c r="A27" s="132"/>
      <c r="B27" s="174" t="s">
        <v>117</v>
      </c>
      <c r="C27" s="174"/>
      <c r="D27" s="177">
        <v>21</v>
      </c>
      <c r="E27" s="179" t="s">
        <v>257</v>
      </c>
      <c r="F27" s="130">
        <v>53</v>
      </c>
      <c r="G27" s="180" t="s">
        <v>257</v>
      </c>
      <c r="H27" s="130">
        <v>15</v>
      </c>
      <c r="I27" s="130"/>
    </row>
    <row r="28" spans="1:9" ht="12.75">
      <c r="A28" s="132"/>
      <c r="B28" s="174" t="s">
        <v>118</v>
      </c>
      <c r="C28" s="174"/>
      <c r="D28" s="177">
        <v>24</v>
      </c>
      <c r="E28" s="150">
        <v>7</v>
      </c>
      <c r="F28" s="130">
        <v>53</v>
      </c>
      <c r="G28" s="130">
        <v>19</v>
      </c>
      <c r="H28" s="130">
        <v>15</v>
      </c>
      <c r="I28" s="130"/>
    </row>
    <row r="29" spans="1:9" ht="15" customHeight="1">
      <c r="A29" s="132"/>
      <c r="B29" s="181"/>
      <c r="C29" s="181"/>
      <c r="D29" s="182"/>
      <c r="E29" s="183"/>
      <c r="F29" s="183"/>
      <c r="G29" s="183"/>
      <c r="H29" s="157"/>
      <c r="I29" s="157"/>
    </row>
    <row r="30" spans="1:7" ht="15">
      <c r="A30" s="132"/>
      <c r="B30" s="160"/>
      <c r="C30" s="161"/>
      <c r="D30" s="162"/>
      <c r="E30" s="155"/>
      <c r="F30" s="155"/>
      <c r="G30" s="155"/>
    </row>
    <row r="31" spans="1:8" ht="12.75">
      <c r="A31" s="132"/>
      <c r="B31" s="171" t="s">
        <v>225</v>
      </c>
      <c r="C31" s="171"/>
      <c r="D31" s="124"/>
      <c r="E31" s="124"/>
      <c r="F31" s="124"/>
      <c r="G31" s="124"/>
      <c r="H31" s="132"/>
    </row>
    <row r="32" ht="12.75">
      <c r="H32" s="132"/>
    </row>
  </sheetData>
  <sheetProtection/>
  <mergeCells count="20">
    <mergeCell ref="B11:C11"/>
    <mergeCell ref="B12:C12"/>
    <mergeCell ref="B13:C13"/>
    <mergeCell ref="B14:C14"/>
    <mergeCell ref="B31:C31"/>
    <mergeCell ref="B6:H6"/>
    <mergeCell ref="B8:C8"/>
    <mergeCell ref="B17:C17"/>
    <mergeCell ref="B21:H21"/>
    <mergeCell ref="B23:C23"/>
    <mergeCell ref="B29:C29"/>
    <mergeCell ref="B24:C24"/>
    <mergeCell ref="B9:C9"/>
    <mergeCell ref="B10:C10"/>
    <mergeCell ref="B25:C25"/>
    <mergeCell ref="B26:C26"/>
    <mergeCell ref="B27:C27"/>
    <mergeCell ref="B28:C28"/>
    <mergeCell ref="B15:C15"/>
    <mergeCell ref="B16:C16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575108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2" width="9.140625" style="131" customWidth="1"/>
    <col min="3" max="3" width="54.421875" style="131" customWidth="1"/>
    <col min="4" max="4" width="12.8515625" style="131" customWidth="1"/>
    <col min="5" max="5" width="14.421875" style="131" customWidth="1"/>
    <col min="6" max="6" width="13.8515625" style="131" customWidth="1"/>
    <col min="7" max="7" width="10.140625" style="131" customWidth="1"/>
    <col min="8" max="8" width="9.140625" style="131" customWidth="1"/>
    <col min="9" max="9" width="0" style="131" hidden="1" customWidth="1"/>
    <col min="10" max="16384" width="9.140625" style="131" customWidth="1"/>
  </cols>
  <sheetData>
    <row r="1" spans="1:7" ht="12.75">
      <c r="A1" s="130"/>
      <c r="B1" s="130"/>
      <c r="C1" s="130"/>
      <c r="D1" s="130"/>
      <c r="E1" s="130"/>
      <c r="F1" s="130"/>
      <c r="G1" s="130"/>
    </row>
    <row r="2" spans="1:7" ht="12.75">
      <c r="A2" s="130"/>
      <c r="B2" s="130"/>
      <c r="C2" s="130"/>
      <c r="D2" s="130"/>
      <c r="E2" s="130"/>
      <c r="F2" s="130"/>
      <c r="G2" s="130"/>
    </row>
    <row r="3" spans="1:7" ht="12.75">
      <c r="A3" s="130"/>
      <c r="B3" s="130"/>
      <c r="C3" s="130"/>
      <c r="D3" s="130"/>
      <c r="E3" s="130"/>
      <c r="F3" s="130"/>
      <c r="G3" s="141" t="s">
        <v>258</v>
      </c>
    </row>
    <row r="4" spans="1:8" ht="15.75" customHeight="1">
      <c r="A4" s="130"/>
      <c r="B4" s="130"/>
      <c r="C4" s="130"/>
      <c r="D4" s="130"/>
      <c r="E4" s="130"/>
      <c r="F4" s="130"/>
      <c r="G4" s="130"/>
      <c r="H4" s="130"/>
    </row>
    <row r="5" spans="1:8" ht="15.75" customHeight="1">
      <c r="A5" s="130"/>
      <c r="B5" s="130"/>
      <c r="C5" s="130"/>
      <c r="D5" s="130"/>
      <c r="E5" s="130"/>
      <c r="F5" s="130"/>
      <c r="G5" s="130"/>
      <c r="H5" s="130"/>
    </row>
    <row r="6" spans="1:8" ht="15.75" customHeight="1">
      <c r="A6" s="142">
        <v>19.03</v>
      </c>
      <c r="B6" s="143" t="s">
        <v>262</v>
      </c>
      <c r="C6" s="143"/>
      <c r="D6" s="143"/>
      <c r="E6" s="143"/>
      <c r="F6" s="143"/>
      <c r="G6" s="143"/>
      <c r="H6" s="143"/>
    </row>
    <row r="7" spans="1:6" ht="15.75">
      <c r="A7" s="142"/>
      <c r="B7" s="142"/>
      <c r="C7" s="144"/>
      <c r="D7" s="144"/>
      <c r="E7" s="144"/>
      <c r="F7" s="144"/>
    </row>
    <row r="8" spans="1:9" ht="15.75" customHeight="1">
      <c r="A8" s="132"/>
      <c r="B8" s="145" t="s">
        <v>226</v>
      </c>
      <c r="C8" s="145"/>
      <c r="D8" s="146">
        <v>2008</v>
      </c>
      <c r="E8" s="146">
        <v>2009</v>
      </c>
      <c r="F8" s="146">
        <v>2010</v>
      </c>
      <c r="G8" s="147">
        <v>2011</v>
      </c>
      <c r="H8" s="146">
        <v>2012</v>
      </c>
      <c r="I8" s="146">
        <v>2013</v>
      </c>
    </row>
    <row r="9" spans="1:9" ht="15" customHeight="1">
      <c r="A9" s="132"/>
      <c r="B9" s="148" t="s">
        <v>227</v>
      </c>
      <c r="C9" s="148"/>
      <c r="D9" s="149">
        <v>349</v>
      </c>
      <c r="E9" s="152">
        <v>219</v>
      </c>
      <c r="F9" s="166">
        <v>191</v>
      </c>
      <c r="G9" s="166">
        <v>163</v>
      </c>
      <c r="H9" s="166">
        <v>141</v>
      </c>
      <c r="I9" s="166"/>
    </row>
    <row r="10" spans="1:9" ht="15" customHeight="1">
      <c r="A10" s="132"/>
      <c r="B10" s="151" t="s">
        <v>228</v>
      </c>
      <c r="C10" s="151"/>
      <c r="D10" s="149">
        <v>495</v>
      </c>
      <c r="E10" s="152">
        <v>752</v>
      </c>
      <c r="F10" s="166">
        <v>382</v>
      </c>
      <c r="G10" s="166">
        <v>525</v>
      </c>
      <c r="H10" s="166">
        <v>608</v>
      </c>
      <c r="I10" s="166"/>
    </row>
    <row r="11" spans="1:9" ht="15" customHeight="1">
      <c r="A11" s="132"/>
      <c r="B11" s="151" t="s">
        <v>229</v>
      </c>
      <c r="C11" s="151"/>
      <c r="D11" s="149">
        <v>1595</v>
      </c>
      <c r="E11" s="152">
        <v>1421</v>
      </c>
      <c r="F11" s="166">
        <v>640</v>
      </c>
      <c r="G11" s="166">
        <v>247</v>
      </c>
      <c r="H11" s="166">
        <v>67</v>
      </c>
      <c r="I11" s="166"/>
    </row>
    <row r="12" spans="1:9" ht="15" customHeight="1">
      <c r="A12" s="132"/>
      <c r="B12" s="151" t="s">
        <v>230</v>
      </c>
      <c r="C12" s="151"/>
      <c r="D12" s="149">
        <v>32</v>
      </c>
      <c r="E12" s="152">
        <v>44</v>
      </c>
      <c r="F12" s="166">
        <v>63</v>
      </c>
      <c r="G12" s="166">
        <v>25</v>
      </c>
      <c r="H12" s="166">
        <v>24</v>
      </c>
      <c r="I12" s="166"/>
    </row>
    <row r="13" spans="1:9" ht="15" customHeight="1">
      <c r="A13" s="132"/>
      <c r="B13" s="151" t="s">
        <v>231</v>
      </c>
      <c r="C13" s="151"/>
      <c r="D13" s="149">
        <v>489</v>
      </c>
      <c r="E13" s="152">
        <v>671</v>
      </c>
      <c r="F13" s="166">
        <v>546</v>
      </c>
      <c r="G13" s="166">
        <v>2517</v>
      </c>
      <c r="H13" s="166">
        <v>2836</v>
      </c>
      <c r="I13" s="166"/>
    </row>
    <row r="14" spans="1:9" ht="15" customHeight="1">
      <c r="A14" s="132"/>
      <c r="B14" s="151" t="s">
        <v>232</v>
      </c>
      <c r="C14" s="151"/>
      <c r="D14" s="149">
        <v>48</v>
      </c>
      <c r="E14" s="184">
        <v>12</v>
      </c>
      <c r="F14" s="184">
        <v>57</v>
      </c>
      <c r="G14" s="184">
        <v>21</v>
      </c>
      <c r="H14" s="152">
        <v>19</v>
      </c>
      <c r="I14" s="152"/>
    </row>
    <row r="15" spans="1:9" ht="14.25">
      <c r="A15" s="132"/>
      <c r="B15" s="151" t="s">
        <v>233</v>
      </c>
      <c r="C15" s="151"/>
      <c r="D15" s="152">
        <v>21</v>
      </c>
      <c r="E15" s="152">
        <v>7</v>
      </c>
      <c r="F15" s="152">
        <v>53</v>
      </c>
      <c r="G15" s="152">
        <v>18</v>
      </c>
      <c r="H15" s="152">
        <v>16</v>
      </c>
      <c r="I15" s="152"/>
    </row>
    <row r="16" spans="1:9" ht="14.25">
      <c r="A16" s="132"/>
      <c r="B16" s="151" t="s">
        <v>234</v>
      </c>
      <c r="C16" s="151"/>
      <c r="D16" s="149">
        <v>62</v>
      </c>
      <c r="E16" s="152">
        <v>638</v>
      </c>
      <c r="F16" s="166">
        <v>172</v>
      </c>
      <c r="G16" s="166">
        <v>164</v>
      </c>
      <c r="H16" s="166">
        <v>146</v>
      </c>
      <c r="I16" s="166"/>
    </row>
    <row r="17" spans="1:9" ht="15.75">
      <c r="A17" s="142"/>
      <c r="B17" s="185"/>
      <c r="C17" s="185"/>
      <c r="D17" s="185"/>
      <c r="E17" s="185"/>
      <c r="F17" s="185"/>
      <c r="G17" s="185"/>
      <c r="H17" s="185"/>
      <c r="I17" s="186"/>
    </row>
    <row r="18" spans="1:8" ht="15.75">
      <c r="A18" s="142"/>
      <c r="B18" s="171"/>
      <c r="C18" s="171"/>
      <c r="D18" s="144"/>
      <c r="E18" s="144"/>
      <c r="F18" s="144"/>
      <c r="G18" s="132"/>
      <c r="H18" s="132"/>
    </row>
    <row r="19" spans="1:8" ht="15.75">
      <c r="A19" s="132"/>
      <c r="B19" s="187"/>
      <c r="C19" s="187"/>
      <c r="D19" s="188"/>
      <c r="E19" s="125"/>
      <c r="F19" s="125"/>
      <c r="G19" s="150"/>
      <c r="H19" s="125"/>
    </row>
    <row r="20" spans="1:9" ht="15">
      <c r="A20" s="132"/>
      <c r="B20" s="140"/>
      <c r="C20" s="140"/>
      <c r="D20" s="189"/>
      <c r="E20" s="150"/>
      <c r="F20" s="132"/>
      <c r="G20" s="132"/>
      <c r="H20" s="132"/>
      <c r="I20" s="132"/>
    </row>
    <row r="21" spans="1:8" ht="15.75">
      <c r="A21" s="142">
        <v>19.04</v>
      </c>
      <c r="B21" s="143" t="s">
        <v>264</v>
      </c>
      <c r="C21" s="143"/>
      <c r="D21" s="143"/>
      <c r="E21" s="143"/>
      <c r="F21" s="143"/>
      <c r="G21" s="143"/>
      <c r="H21" s="143"/>
    </row>
    <row r="22" spans="1:6" ht="15.75">
      <c r="A22" s="142"/>
      <c r="B22" s="142"/>
      <c r="C22" s="144"/>
      <c r="D22" s="144"/>
      <c r="E22" s="144"/>
      <c r="F22" s="144"/>
    </row>
    <row r="23" spans="1:8" ht="15.75">
      <c r="A23" s="132"/>
      <c r="B23" s="163" t="s">
        <v>226</v>
      </c>
      <c r="C23" s="145"/>
      <c r="D23" s="164">
        <v>2008</v>
      </c>
      <c r="E23" s="146">
        <v>2009</v>
      </c>
      <c r="F23" s="146">
        <v>2010</v>
      </c>
      <c r="G23" s="147">
        <v>2011</v>
      </c>
      <c r="H23" s="146">
        <v>2012</v>
      </c>
    </row>
    <row r="24" spans="1:8" ht="14.25">
      <c r="A24" s="132"/>
      <c r="B24" s="148" t="s">
        <v>239</v>
      </c>
      <c r="C24" s="148"/>
      <c r="D24" s="192">
        <v>491</v>
      </c>
      <c r="E24" s="130">
        <v>285</v>
      </c>
      <c r="F24" s="130">
        <v>85</v>
      </c>
      <c r="G24" s="130">
        <v>28</v>
      </c>
      <c r="H24" s="130">
        <v>233</v>
      </c>
    </row>
    <row r="25" spans="1:8" ht="15" customHeight="1">
      <c r="A25" s="132"/>
      <c r="B25" s="151" t="s">
        <v>240</v>
      </c>
      <c r="C25" s="151"/>
      <c r="D25" s="130">
        <v>78</v>
      </c>
      <c r="E25" s="130">
        <v>58</v>
      </c>
      <c r="F25" s="130">
        <v>113</v>
      </c>
      <c r="G25" s="130">
        <v>22</v>
      </c>
      <c r="H25" s="130">
        <v>133</v>
      </c>
    </row>
    <row r="26" spans="1:8" ht="14.25">
      <c r="A26" s="132"/>
      <c r="B26" s="167" t="s">
        <v>241</v>
      </c>
      <c r="C26" s="167"/>
      <c r="D26" s="130">
        <v>35</v>
      </c>
      <c r="E26" s="130">
        <v>9</v>
      </c>
      <c r="F26" s="130">
        <v>67</v>
      </c>
      <c r="G26" s="130">
        <v>19</v>
      </c>
      <c r="H26" s="130">
        <v>29</v>
      </c>
    </row>
    <row r="27" spans="1:8" ht="15">
      <c r="A27" s="132"/>
      <c r="B27" s="160"/>
      <c r="C27" s="161"/>
      <c r="D27" s="193"/>
      <c r="E27" s="159"/>
      <c r="F27" s="159"/>
      <c r="G27" s="159"/>
      <c r="H27" s="186"/>
    </row>
    <row r="28" spans="1:8" ht="12.75">
      <c r="A28" s="132"/>
      <c r="B28" s="171" t="s">
        <v>225</v>
      </c>
      <c r="C28" s="171"/>
      <c r="D28" s="124"/>
      <c r="E28" s="124"/>
      <c r="F28" s="124"/>
      <c r="G28" s="124"/>
      <c r="H28" s="132"/>
    </row>
  </sheetData>
  <sheetProtection/>
  <mergeCells count="20">
    <mergeCell ref="B26:C26"/>
    <mergeCell ref="B28:C28"/>
    <mergeCell ref="B21:H21"/>
    <mergeCell ref="B6:H6"/>
    <mergeCell ref="B8:C8"/>
    <mergeCell ref="B23:C23"/>
    <mergeCell ref="B24:C24"/>
    <mergeCell ref="B13:C13"/>
    <mergeCell ref="B14:C14"/>
    <mergeCell ref="B15:C15"/>
    <mergeCell ref="B16:C16"/>
    <mergeCell ref="B17:H17"/>
    <mergeCell ref="B9:C9"/>
    <mergeCell ref="B10:C10"/>
    <mergeCell ref="B11:C11"/>
    <mergeCell ref="B12:C12"/>
    <mergeCell ref="B18:C18"/>
    <mergeCell ref="B25:C25"/>
    <mergeCell ref="B19:C19"/>
    <mergeCell ref="B20:C20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580612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4">
      <selection activeCell="F7" sqref="F7"/>
    </sheetView>
  </sheetViews>
  <sheetFormatPr defaultColWidth="9.140625" defaultRowHeight="12.75"/>
  <cols>
    <col min="1" max="2" width="9.140625" style="131" customWidth="1"/>
    <col min="3" max="3" width="54.421875" style="131" customWidth="1"/>
    <col min="4" max="4" width="12.8515625" style="131" customWidth="1"/>
    <col min="5" max="5" width="14.421875" style="131" customWidth="1"/>
    <col min="6" max="6" width="13.8515625" style="131" customWidth="1"/>
    <col min="7" max="7" width="15.00390625" style="131" customWidth="1"/>
    <col min="8" max="8" width="9.140625" style="131" customWidth="1"/>
    <col min="9" max="9" width="0" style="131" hidden="1" customWidth="1"/>
    <col min="10" max="16384" width="9.140625" style="131" customWidth="1"/>
  </cols>
  <sheetData>
    <row r="1" spans="1:7" ht="12.75">
      <c r="A1" s="130"/>
      <c r="B1" s="130"/>
      <c r="C1" s="130"/>
      <c r="D1" s="130"/>
      <c r="E1" s="130"/>
      <c r="F1" s="130"/>
      <c r="G1" s="130"/>
    </row>
    <row r="2" spans="1:7" ht="12.75">
      <c r="A2" s="130"/>
      <c r="B2" s="130"/>
      <c r="C2" s="130"/>
      <c r="D2" s="130"/>
      <c r="E2" s="130"/>
      <c r="F2" s="130"/>
      <c r="G2" s="130"/>
    </row>
    <row r="3" spans="1:7" ht="12.75">
      <c r="A3" s="130"/>
      <c r="B3" s="130"/>
      <c r="C3" s="130"/>
      <c r="D3" s="130"/>
      <c r="E3" s="130"/>
      <c r="F3" s="130"/>
      <c r="G3" s="141" t="s">
        <v>258</v>
      </c>
    </row>
    <row r="4" s="132" customFormat="1" ht="12.75"/>
    <row r="5" s="132" customFormat="1" ht="12.75">
      <c r="F5" s="141" t="s">
        <v>258</v>
      </c>
    </row>
    <row r="6" s="132" customFormat="1" ht="12.75"/>
    <row r="7" spans="1:8" ht="15.75" customHeight="1">
      <c r="A7" s="130"/>
      <c r="B7" s="130"/>
      <c r="C7" s="130"/>
      <c r="D7" s="130"/>
      <c r="E7" s="130"/>
      <c r="G7" s="130"/>
      <c r="H7" s="130"/>
    </row>
    <row r="8" spans="1:8" ht="15.75" customHeight="1">
      <c r="A8" s="130"/>
      <c r="B8" s="130"/>
      <c r="C8" s="130"/>
      <c r="D8" s="130"/>
      <c r="E8" s="130"/>
      <c r="F8" s="130"/>
      <c r="G8" s="130"/>
      <c r="H8" s="130"/>
    </row>
    <row r="9" spans="1:8" ht="15.75" customHeight="1">
      <c r="A9" s="142">
        <v>19.05</v>
      </c>
      <c r="B9" s="143" t="s">
        <v>263</v>
      </c>
      <c r="C9" s="143"/>
      <c r="D9" s="143"/>
      <c r="E9" s="143"/>
      <c r="F9" s="143"/>
      <c r="G9" s="143"/>
      <c r="H9" s="143"/>
    </row>
    <row r="10" spans="1:6" ht="15.75">
      <c r="A10" s="142"/>
      <c r="B10" s="142"/>
      <c r="C10" s="144"/>
      <c r="D10" s="144"/>
      <c r="E10" s="144"/>
      <c r="F10" s="144"/>
    </row>
    <row r="11" spans="1:9" ht="15.75" customHeight="1">
      <c r="A11" s="132"/>
      <c r="B11" s="145" t="s">
        <v>226</v>
      </c>
      <c r="C11" s="145"/>
      <c r="D11" s="146">
        <v>2008</v>
      </c>
      <c r="E11" s="146">
        <v>2009</v>
      </c>
      <c r="F11" s="146">
        <v>2010</v>
      </c>
      <c r="G11" s="147">
        <v>2011</v>
      </c>
      <c r="H11" s="146">
        <v>2012</v>
      </c>
      <c r="I11" s="146">
        <v>2013</v>
      </c>
    </row>
    <row r="12" spans="1:9" ht="15" customHeight="1">
      <c r="A12" s="132"/>
      <c r="B12" s="148" t="s">
        <v>242</v>
      </c>
      <c r="C12" s="148"/>
      <c r="D12" s="149">
        <v>769</v>
      </c>
      <c r="E12" s="178">
        <v>685</v>
      </c>
      <c r="F12" s="130">
        <v>692</v>
      </c>
      <c r="G12" s="130">
        <v>573</v>
      </c>
      <c r="H12" s="130">
        <v>589</v>
      </c>
      <c r="I12" s="130"/>
    </row>
    <row r="13" spans="1:9" ht="15" customHeight="1">
      <c r="A13" s="132"/>
      <c r="B13" s="151" t="s">
        <v>243</v>
      </c>
      <c r="C13" s="151"/>
      <c r="D13" s="149">
        <v>95</v>
      </c>
      <c r="E13" s="178">
        <v>178</v>
      </c>
      <c r="F13" s="130">
        <v>91</v>
      </c>
      <c r="G13" s="130">
        <v>85</v>
      </c>
      <c r="H13" s="130">
        <v>73</v>
      </c>
      <c r="I13" s="130"/>
    </row>
    <row r="14" spans="1:9" ht="15" customHeight="1">
      <c r="A14" s="132"/>
      <c r="B14" s="151" t="s">
        <v>249</v>
      </c>
      <c r="C14" s="151"/>
      <c r="D14" s="149">
        <v>51</v>
      </c>
      <c r="E14" s="178">
        <v>39</v>
      </c>
      <c r="F14" s="130">
        <v>80</v>
      </c>
      <c r="G14" s="130">
        <v>33</v>
      </c>
      <c r="H14" s="130">
        <v>32</v>
      </c>
      <c r="I14" s="130"/>
    </row>
    <row r="15" spans="1:9" ht="15" customHeight="1">
      <c r="A15" s="132"/>
      <c r="B15" s="151" t="s">
        <v>248</v>
      </c>
      <c r="C15" s="151"/>
      <c r="D15" s="149">
        <v>21</v>
      </c>
      <c r="E15" s="178">
        <v>7</v>
      </c>
      <c r="F15" s="180" t="s">
        <v>257</v>
      </c>
      <c r="G15" s="180" t="s">
        <v>257</v>
      </c>
      <c r="H15" s="180" t="s">
        <v>257</v>
      </c>
      <c r="I15" s="180"/>
    </row>
    <row r="16" spans="1:9" ht="15" customHeight="1">
      <c r="A16" s="132"/>
      <c r="B16" s="151" t="s">
        <v>250</v>
      </c>
      <c r="C16" s="151"/>
      <c r="D16" s="149">
        <v>41</v>
      </c>
      <c r="E16" s="178">
        <v>47</v>
      </c>
      <c r="F16" s="130">
        <v>82</v>
      </c>
      <c r="G16" s="130">
        <v>54</v>
      </c>
      <c r="H16" s="130">
        <v>40</v>
      </c>
      <c r="I16" s="130"/>
    </row>
    <row r="17" spans="1:9" ht="15" customHeight="1">
      <c r="A17" s="132"/>
      <c r="B17" s="151" t="s">
        <v>244</v>
      </c>
      <c r="C17" s="151"/>
      <c r="D17" s="149">
        <v>49</v>
      </c>
      <c r="E17" s="178">
        <v>38</v>
      </c>
      <c r="F17" s="130">
        <v>69</v>
      </c>
      <c r="G17" s="130">
        <v>54</v>
      </c>
      <c r="H17" s="130">
        <v>50</v>
      </c>
      <c r="I17" s="130"/>
    </row>
    <row r="18" spans="1:9" ht="15" customHeight="1">
      <c r="A18" s="132"/>
      <c r="B18" s="151" t="s">
        <v>245</v>
      </c>
      <c r="C18" s="151"/>
      <c r="D18" s="149">
        <v>74</v>
      </c>
      <c r="E18" s="178">
        <v>52</v>
      </c>
      <c r="F18" s="130">
        <v>80</v>
      </c>
      <c r="G18" s="130">
        <v>74</v>
      </c>
      <c r="H18" s="130">
        <v>56</v>
      </c>
      <c r="I18" s="130"/>
    </row>
    <row r="19" spans="1:9" ht="15" customHeight="1">
      <c r="A19" s="132"/>
      <c r="B19" s="151" t="s">
        <v>251</v>
      </c>
      <c r="C19" s="151"/>
      <c r="D19" s="149">
        <v>78</v>
      </c>
      <c r="E19" s="178">
        <v>45</v>
      </c>
      <c r="F19" s="130">
        <v>54</v>
      </c>
      <c r="G19" s="130">
        <v>19</v>
      </c>
      <c r="H19" s="130">
        <v>22</v>
      </c>
      <c r="I19" s="130"/>
    </row>
    <row r="20" spans="1:9" ht="15" customHeight="1">
      <c r="A20" s="132"/>
      <c r="B20" s="151" t="s">
        <v>246</v>
      </c>
      <c r="C20" s="151"/>
      <c r="D20" s="149">
        <v>23</v>
      </c>
      <c r="E20" s="178">
        <v>11</v>
      </c>
      <c r="F20" s="130">
        <v>58</v>
      </c>
      <c r="G20" s="130">
        <v>18</v>
      </c>
      <c r="H20" s="130">
        <v>18</v>
      </c>
      <c r="I20" s="130"/>
    </row>
    <row r="21" spans="1:9" ht="15" customHeight="1">
      <c r="A21" s="132"/>
      <c r="B21" s="194" t="s">
        <v>247</v>
      </c>
      <c r="C21" s="194"/>
      <c r="D21" s="149">
        <v>25</v>
      </c>
      <c r="E21" s="178">
        <v>11</v>
      </c>
      <c r="F21" s="130">
        <v>69</v>
      </c>
      <c r="G21" s="130">
        <v>38</v>
      </c>
      <c r="H21" s="130">
        <v>33</v>
      </c>
      <c r="I21" s="130"/>
    </row>
    <row r="22" spans="1:9" ht="15" customHeight="1">
      <c r="A22" s="132"/>
      <c r="B22" s="151" t="s">
        <v>252</v>
      </c>
      <c r="C22" s="151"/>
      <c r="D22" s="149">
        <v>21</v>
      </c>
      <c r="E22" s="178">
        <v>7</v>
      </c>
      <c r="F22" s="130">
        <v>53</v>
      </c>
      <c r="G22" s="130">
        <v>18</v>
      </c>
      <c r="H22" s="130">
        <v>15</v>
      </c>
      <c r="I22" s="130"/>
    </row>
    <row r="23" spans="1:9" ht="15" customHeight="1">
      <c r="A23" s="132"/>
      <c r="B23" s="151" t="s">
        <v>253</v>
      </c>
      <c r="C23" s="151"/>
      <c r="D23" s="149">
        <v>706</v>
      </c>
      <c r="E23" s="178">
        <v>725</v>
      </c>
      <c r="F23" s="130">
        <v>847</v>
      </c>
      <c r="G23" s="130">
        <v>574</v>
      </c>
      <c r="H23" s="130">
        <v>530</v>
      </c>
      <c r="I23" s="130"/>
    </row>
    <row r="24" spans="1:3" ht="15">
      <c r="A24" s="132"/>
      <c r="B24" s="140"/>
      <c r="C24" s="140"/>
    </row>
    <row r="25" spans="1:9" ht="15.75">
      <c r="A25" s="142"/>
      <c r="B25" s="185"/>
      <c r="C25" s="185"/>
      <c r="D25" s="185"/>
      <c r="E25" s="185"/>
      <c r="F25" s="185"/>
      <c r="G25" s="185"/>
      <c r="H25" s="185"/>
      <c r="I25" s="186"/>
    </row>
    <row r="26" spans="1:6" s="132" customFormat="1" ht="15.75">
      <c r="A26" s="142"/>
      <c r="B26" s="171"/>
      <c r="C26" s="171"/>
      <c r="D26" s="144"/>
      <c r="E26" s="144"/>
      <c r="F26" s="144"/>
    </row>
    <row r="27" spans="2:8" s="132" customFormat="1" ht="15.75">
      <c r="B27" s="187"/>
      <c r="C27" s="187"/>
      <c r="D27" s="125"/>
      <c r="E27" s="125"/>
      <c r="F27" s="125"/>
      <c r="G27" s="150"/>
      <c r="H27" s="125"/>
    </row>
    <row r="28" spans="1:15" s="132" customFormat="1" ht="15.75">
      <c r="A28" s="142">
        <v>19.06</v>
      </c>
      <c r="B28" s="143" t="s">
        <v>265</v>
      </c>
      <c r="C28" s="143"/>
      <c r="D28" s="143"/>
      <c r="E28" s="143"/>
      <c r="F28" s="143"/>
      <c r="G28" s="143"/>
      <c r="H28" s="143"/>
      <c r="I28" s="144"/>
      <c r="J28" s="144"/>
      <c r="K28" s="144"/>
      <c r="L28" s="144"/>
      <c r="M28" s="144"/>
      <c r="N28" s="144"/>
      <c r="O28" s="144"/>
    </row>
    <row r="29" spans="1:8" s="132" customFormat="1" ht="15.75">
      <c r="A29" s="142"/>
      <c r="B29" s="142"/>
      <c r="C29" s="144"/>
      <c r="D29" s="144"/>
      <c r="E29" s="144"/>
      <c r="F29" s="144"/>
      <c r="G29" s="131"/>
      <c r="H29" s="131"/>
    </row>
    <row r="30" spans="2:8" s="132" customFormat="1" ht="15.75">
      <c r="B30" s="145" t="s">
        <v>226</v>
      </c>
      <c r="C30" s="145"/>
      <c r="D30" s="146">
        <v>2008</v>
      </c>
      <c r="E30" s="146">
        <v>2009</v>
      </c>
      <c r="F30" s="146">
        <v>2010</v>
      </c>
      <c r="G30" s="147">
        <v>2011</v>
      </c>
      <c r="H30" s="146">
        <v>2012</v>
      </c>
    </row>
    <row r="31" spans="2:15" s="132" customFormat="1" ht="15">
      <c r="B31" s="190" t="s">
        <v>235</v>
      </c>
      <c r="C31" s="191" t="s">
        <v>236</v>
      </c>
      <c r="D31" s="149">
        <v>45</v>
      </c>
      <c r="E31" s="149">
        <v>7</v>
      </c>
      <c r="F31" s="149">
        <v>59</v>
      </c>
      <c r="G31" s="149">
        <v>19</v>
      </c>
      <c r="H31" s="149">
        <v>16</v>
      </c>
      <c r="O31" s="195"/>
    </row>
    <row r="32" spans="2:9" s="132" customFormat="1" ht="15">
      <c r="B32" s="190" t="s">
        <v>55</v>
      </c>
      <c r="C32" s="191" t="s">
        <v>237</v>
      </c>
      <c r="D32" s="149">
        <v>75528</v>
      </c>
      <c r="E32" s="149">
        <v>198</v>
      </c>
      <c r="F32" s="149">
        <v>87</v>
      </c>
      <c r="G32" s="149">
        <v>93</v>
      </c>
      <c r="H32" s="149">
        <v>255</v>
      </c>
      <c r="I32" s="150"/>
    </row>
    <row r="33" spans="2:8" s="132" customFormat="1" ht="15" customHeight="1">
      <c r="B33" s="190" t="s">
        <v>57</v>
      </c>
      <c r="C33" s="191" t="s">
        <v>238</v>
      </c>
      <c r="D33" s="149">
        <v>137</v>
      </c>
      <c r="E33" s="149">
        <v>7</v>
      </c>
      <c r="F33" s="149">
        <v>53</v>
      </c>
      <c r="G33" s="149">
        <v>18</v>
      </c>
      <c r="H33" s="149">
        <v>15</v>
      </c>
    </row>
    <row r="34" spans="3:9" s="132" customFormat="1" ht="12.75">
      <c r="C34" s="156"/>
      <c r="D34" s="124"/>
      <c r="E34" s="124"/>
      <c r="F34" s="124"/>
      <c r="G34" s="124"/>
      <c r="H34" s="157"/>
      <c r="I34" s="196"/>
    </row>
    <row r="35" spans="2:9" s="132" customFormat="1" ht="12.75">
      <c r="B35" s="158"/>
      <c r="C35" s="158"/>
      <c r="D35" s="159"/>
      <c r="E35" s="159"/>
      <c r="F35" s="159"/>
      <c r="G35" s="159"/>
      <c r="H35" s="131"/>
      <c r="I35" s="196"/>
    </row>
    <row r="36" spans="1:8" s="132" customFormat="1" ht="12.75">
      <c r="A36" s="131"/>
      <c r="C36" s="171" t="s">
        <v>254</v>
      </c>
      <c r="D36" s="171"/>
      <c r="H36" s="131"/>
    </row>
    <row r="37" spans="3:9" s="132" customFormat="1" ht="12.75">
      <c r="C37" s="178"/>
      <c r="E37" s="197"/>
      <c r="F37" s="197"/>
      <c r="G37" s="197"/>
      <c r="H37" s="197"/>
      <c r="I37" s="197"/>
    </row>
    <row r="38" s="132" customFormat="1" ht="12.75"/>
    <row r="39" s="132" customFormat="1" ht="12.75"/>
    <row r="40" s="132" customFormat="1" ht="12.75"/>
    <row r="41" s="132" customFormat="1" ht="12.75">
      <c r="C41" s="198"/>
    </row>
    <row r="42" s="132" customFormat="1" ht="12.75"/>
    <row r="43" s="132" customFormat="1" ht="12.75"/>
    <row r="44" s="132" customFormat="1" ht="12.75"/>
    <row r="45" s="132" customFormat="1" ht="12.75"/>
    <row r="46" s="132" customFormat="1" ht="12.75"/>
    <row r="47" s="132" customFormat="1" ht="12.75"/>
    <row r="48" s="132" customFormat="1" ht="12.75"/>
  </sheetData>
  <sheetProtection/>
  <mergeCells count="22">
    <mergeCell ref="B28:H28"/>
    <mergeCell ref="B30:C30"/>
    <mergeCell ref="B35:C35"/>
    <mergeCell ref="C36:D36"/>
    <mergeCell ref="B9:H9"/>
    <mergeCell ref="B11:C11"/>
    <mergeCell ref="B12:C12"/>
    <mergeCell ref="B13:C13"/>
    <mergeCell ref="B14:C14"/>
    <mergeCell ref="B27:C27"/>
    <mergeCell ref="B15:C15"/>
    <mergeCell ref="B16:C16"/>
    <mergeCell ref="B17:C17"/>
    <mergeCell ref="B22:C22"/>
    <mergeCell ref="B23:C23"/>
    <mergeCell ref="B26:C26"/>
    <mergeCell ref="B24:C24"/>
    <mergeCell ref="B25:H25"/>
    <mergeCell ref="B18:C18"/>
    <mergeCell ref="B19:C19"/>
    <mergeCell ref="B20:C20"/>
    <mergeCell ref="B21:C21"/>
  </mergeCells>
  <printOptions/>
  <pageMargins left="0.7" right="0.7" top="0.75" bottom="0.75" header="0.3" footer="0.3"/>
  <pageSetup horizontalDpi="600" verticalDpi="600" orientation="portrait" scale="59" r:id="rId3"/>
  <legacyDrawing r:id="rId2"/>
  <oleObjects>
    <oleObject progId="MSPhotoEd.3" shapeId="77316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maxwell_ev</dc:creator>
  <cp:keywords/>
  <dc:description/>
  <cp:lastModifiedBy>Administrator</cp:lastModifiedBy>
  <cp:lastPrinted>2013-05-17T18:46:55Z</cp:lastPrinted>
  <dcterms:created xsi:type="dcterms:W3CDTF">2011-11-08T14:30:47Z</dcterms:created>
  <dcterms:modified xsi:type="dcterms:W3CDTF">2014-08-18T21:43:41Z</dcterms:modified>
  <cp:category/>
  <cp:version/>
  <cp:contentType/>
  <cp:contentStatus/>
</cp:coreProperties>
</file>